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 tabRatio="627"/>
  </bookViews>
  <sheets>
    <sheet name="MJCC-2027-2029" sheetId="1" r:id="rId1"/>
  </sheets>
  <definedNames>
    <definedName name="_ftn1" localSheetId="0">'MJCC-2027-2029'!#REF!</definedName>
    <definedName name="_ftn10" localSheetId="0">'MJCC-2027-2029'!#REF!</definedName>
    <definedName name="_ftn11" localSheetId="0">'MJCC-2027-2029'!#REF!</definedName>
    <definedName name="_ftn12" localSheetId="0">'MJCC-2027-2029'!#REF!</definedName>
    <definedName name="_ftn13" localSheetId="0">'MJCC-2027-2029'!#REF!</definedName>
    <definedName name="_ftn14" localSheetId="0">'MJCC-2027-2029'!#REF!</definedName>
    <definedName name="_ftn15" localSheetId="0">'MJCC-2027-2029'!#REF!</definedName>
    <definedName name="_ftn16" localSheetId="0">'MJCC-2027-2029'!#REF!</definedName>
    <definedName name="_ftn17" localSheetId="0">'MJCC-2027-2029'!#REF!</definedName>
    <definedName name="_ftn18" localSheetId="0">'MJCC-2027-2029'!#REF!</definedName>
    <definedName name="_ftn19" localSheetId="0">'MJCC-2027-2029'!#REF!</definedName>
    <definedName name="_ftn2" localSheetId="0">'MJCC-2027-2029'!#REF!</definedName>
    <definedName name="_ftn20" localSheetId="0">'MJCC-2027-2029'!#REF!</definedName>
    <definedName name="_ftn3" localSheetId="0">'MJCC-2027-2029'!#REF!</definedName>
    <definedName name="_ftn4" localSheetId="0">'MJCC-2027-2029'!#REF!</definedName>
    <definedName name="_ftn5" localSheetId="0">'MJCC-2027-2029'!#REF!</definedName>
    <definedName name="_ftn6" localSheetId="0">'MJCC-2027-2029'!#REF!</definedName>
    <definedName name="_ftn7" localSheetId="0">'MJCC-2027-2029'!#REF!</definedName>
    <definedName name="_ftn8" localSheetId="0">'MJCC-2027-2029'!#REF!</definedName>
    <definedName name="_ftn9" localSheetId="0">'MJCC-2027-2029'!#REF!</definedName>
    <definedName name="_ftnref1" localSheetId="0">'MJCC-2027-2029'!#REF!</definedName>
    <definedName name="_ftnref10" localSheetId="0">'MJCC-2027-2029'!#REF!</definedName>
    <definedName name="_ftnref11" localSheetId="0">'MJCC-2027-2029'!#REF!</definedName>
    <definedName name="_ftnref12" localSheetId="0">'MJCC-2027-2029'!#REF!</definedName>
    <definedName name="_ftnref13" localSheetId="0">'MJCC-2027-2029'!#REF!</definedName>
    <definedName name="_ftnref14" localSheetId="0">'MJCC-2027-2029'!#REF!</definedName>
    <definedName name="_ftnref15" localSheetId="0">'MJCC-2027-2029'!#REF!</definedName>
    <definedName name="_ftnref16" localSheetId="0">'MJCC-2027-2029'!#REF!</definedName>
    <definedName name="_ftnref17" localSheetId="0">'MJCC-2027-2029'!$H$92</definedName>
    <definedName name="_ftnref18" localSheetId="0">'MJCC-2027-2029'!#REF!</definedName>
    <definedName name="_ftnref19" localSheetId="0">'MJCC-2027-2029'!#REF!</definedName>
    <definedName name="_ftnref2" localSheetId="0">#REF!</definedName>
    <definedName name="_ftnref20" localSheetId="0">'MJCC-2027-2029'!#REF!</definedName>
    <definedName name="_ftnref3" localSheetId="0">'MJCC-2027-2029'!#REF!</definedName>
    <definedName name="_ftnref4" localSheetId="0">'MJCC-2027-2029'!$C$3</definedName>
    <definedName name="_ftnref5" localSheetId="0">'MJCC-2027-2029'!#REF!</definedName>
    <definedName name="_ftnref6" localSheetId="0">'MJCC-2027-2029'!#REF!</definedName>
    <definedName name="_ftnref7" localSheetId="0">'MJCC-2027-2029'!#REF!</definedName>
    <definedName name="_ftnref8" localSheetId="0">'MJCC-2027-2029'!#REF!</definedName>
    <definedName name="_ftnref9" localSheetId="0">'MJCC-2027-2029'!#REF!</definedName>
    <definedName name="_Toc501014755" localSheetId="0">'MJCC-2027-2029'!#REF!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50" i="1"/>
  <c r="I14" i="1" l="1"/>
  <c r="O12" i="1" l="1"/>
  <c r="H11" i="1"/>
  <c r="I11" i="1"/>
  <c r="K11" i="1"/>
  <c r="L11" i="1"/>
  <c r="N11" i="1"/>
  <c r="O11" i="1"/>
  <c r="I12" i="1"/>
  <c r="L12" i="1"/>
  <c r="P12" i="1" l="1"/>
  <c r="Q12" i="1"/>
  <c r="R12" i="1"/>
  <c r="P11" i="1"/>
  <c r="Q11" i="1"/>
  <c r="R11" i="1"/>
  <c r="I79" i="1"/>
  <c r="I74" i="1"/>
  <c r="P74" i="1"/>
  <c r="I58" i="1"/>
  <c r="P50" i="1"/>
  <c r="Q50" i="1"/>
  <c r="R50" i="1"/>
  <c r="P14" i="1"/>
  <c r="Q14" i="1"/>
  <c r="R14" i="1"/>
  <c r="Q8" i="1" l="1"/>
  <c r="Q13" i="1" s="1"/>
  <c r="R8" i="1"/>
  <c r="R13" i="1" s="1"/>
  <c r="P8" i="1"/>
  <c r="P13" i="1" s="1"/>
  <c r="G11" i="1" l="1"/>
  <c r="H79" i="1" l="1"/>
  <c r="H60" i="1"/>
  <c r="G60" i="1"/>
  <c r="H58" i="1"/>
  <c r="O58" i="1"/>
  <c r="L58" i="1"/>
  <c r="K58" i="1"/>
  <c r="N58" i="1"/>
  <c r="G58" i="1"/>
  <c r="J58" i="1"/>
  <c r="M58" i="1"/>
  <c r="N10" i="1"/>
  <c r="K79" i="1"/>
  <c r="N79" i="1"/>
  <c r="M79" i="1"/>
  <c r="J79" i="1"/>
  <c r="G79" i="1"/>
  <c r="O79" i="1"/>
  <c r="L79" i="1"/>
  <c r="I9" i="1"/>
  <c r="I8" i="1" s="1"/>
  <c r="O14" i="1"/>
  <c r="H10" i="1" l="1"/>
  <c r="L14" i="1"/>
  <c r="K10" i="1"/>
  <c r="O10" i="1"/>
  <c r="M10" i="1"/>
  <c r="H74" i="1"/>
  <c r="J10" i="1"/>
  <c r="L10" i="1"/>
  <c r="J60" i="1"/>
  <c r="L60" i="1"/>
  <c r="K60" i="1"/>
  <c r="H14" i="1"/>
  <c r="G74" i="1"/>
  <c r="G10" i="1"/>
  <c r="I60" i="1"/>
  <c r="I13" i="1"/>
  <c r="H12" i="1"/>
  <c r="H50" i="1"/>
  <c r="G50" i="1"/>
  <c r="N60" i="1"/>
  <c r="O60" i="1"/>
  <c r="O50" i="1"/>
  <c r="N50" i="1"/>
  <c r="G14" i="1"/>
  <c r="K50" i="1" l="1"/>
  <c r="L50" i="1"/>
  <c r="H9" i="1"/>
  <c r="H8" i="1" s="1"/>
  <c r="N12" i="1"/>
  <c r="K14" i="1"/>
  <c r="M9" i="1"/>
  <c r="M50" i="1"/>
  <c r="J9" i="1"/>
  <c r="J50" i="1"/>
  <c r="M14" i="1"/>
  <c r="J14" i="1"/>
  <c r="G12" i="1"/>
  <c r="L9" i="1"/>
  <c r="L8" i="1" s="1"/>
  <c r="N14" i="1"/>
  <c r="O9" i="1"/>
  <c r="O8" i="1" s="1"/>
  <c r="O13" i="1" s="1"/>
  <c r="K9" i="1"/>
  <c r="N9" i="1"/>
  <c r="G9" i="1"/>
  <c r="G8" i="1" s="1"/>
  <c r="G13" i="1" s="1"/>
  <c r="K12" i="1"/>
  <c r="M12" i="1"/>
  <c r="J12" i="1"/>
  <c r="J74" i="1"/>
  <c r="M74" i="1"/>
  <c r="K74" i="1"/>
  <c r="L74" i="1"/>
  <c r="O74" i="1"/>
  <c r="N74" i="1"/>
  <c r="N8" i="1" l="1"/>
  <c r="N13" i="1" s="1"/>
  <c r="L13" i="1"/>
  <c r="H13" i="1"/>
  <c r="K8" i="1"/>
  <c r="K13" i="1" s="1"/>
  <c r="J11" i="1" l="1"/>
  <c r="J8" i="1"/>
  <c r="J13" i="1" l="1"/>
  <c r="M11" i="1"/>
  <c r="M8" i="1" s="1"/>
  <c r="M60" i="1"/>
  <c r="M13" i="1" l="1"/>
</calcChain>
</file>

<file path=xl/sharedStrings.xml><?xml version="1.0" encoding="utf-8"?>
<sst xmlns="http://schemas.openxmlformats.org/spreadsheetml/2006/main" count="216" uniqueCount="150">
  <si>
    <t>2027թ.</t>
  </si>
  <si>
    <t>2027թ</t>
  </si>
  <si>
    <t>2028թ.</t>
  </si>
  <si>
    <t xml:space="preserve">2028թ. </t>
  </si>
  <si>
    <t xml:space="preserve"> ԲԳԿ</t>
  </si>
  <si>
    <t>Հազար դրամ</t>
  </si>
  <si>
    <t xml:space="preserve"> Ծրագրի/միջոցառման դասիչը</t>
  </si>
  <si>
    <t xml:space="preserve"> Ծրագրի նպատակը/Միջոցառման նկարագրությունը</t>
  </si>
  <si>
    <t xml:space="preserve">2029թ. </t>
  </si>
  <si>
    <t>2029թ.</t>
  </si>
  <si>
    <t>2025թ. (փաստացի)</t>
  </si>
  <si>
    <t>Բյուջետային ծախսերը (հազ. դրամ)</t>
  </si>
  <si>
    <t>Միջոցառման գծով բազային բյուջեն</t>
  </si>
  <si>
    <t xml:space="preserve"> Ծրագիր</t>
  </si>
  <si>
    <t xml:space="preserve"> Միջոցառում</t>
  </si>
  <si>
    <t xml:space="preserve"> ԲԳԿ/Ծրագրի /միջոցառման անվանումը</t>
  </si>
  <si>
    <t>Սույն հավելվածը ներկայացվում է ՄԺԾԾ փուլում, թարմացվում Բյուջետային հայտի փուլում</t>
  </si>
  <si>
    <t>ՄԱՍ 1. ՊԵՏԱԿԱՆ ՄԱՐՄՆԻ ԿՈՂՄԻՑ ԻՐԱԿԱՆԱՑՎՈՂ ԲՅՈՒՋԵՏԱՅԻՆ ԾՐԱԳՐԵՐԸ ԵՎ ՄԻՋՈՑԱՌՈՒՄՆԵՐԸ</t>
  </si>
  <si>
    <t>Շրջակա միջավայրի վրա ազդեցության գնահատում և մոնիթորինգ</t>
  </si>
  <si>
    <t>Ընդամենը շրջակա միջավայրի  նախարարություն
այդ թվում`</t>
  </si>
  <si>
    <r>
      <t xml:space="preserve"> Միջոցառման տեսակը</t>
    </r>
    <r>
      <rPr>
        <vertAlign val="superscript"/>
        <sz val="8"/>
        <rFont val="GHEA Grapalat"/>
        <family val="3"/>
      </rPr>
      <t>1</t>
    </r>
  </si>
  <si>
    <r>
      <t>Միջոցառման գծով առաջարկը ներառյալ բազային բյուջեի ընդլայնումները</t>
    </r>
    <r>
      <rPr>
        <vertAlign val="superscript"/>
        <sz val="8"/>
        <color theme="1"/>
        <rFont val="GHEA Grapalat"/>
        <family val="3"/>
      </rPr>
      <t>4</t>
    </r>
    <r>
      <rPr>
        <sz val="8"/>
        <color theme="1"/>
        <rFont val="GHEA Grapalat"/>
        <family val="3"/>
      </rPr>
      <t>, նոր նախաձեռնությունները</t>
    </r>
  </si>
  <si>
    <r>
      <t>Ծախսային խնայողության գծով առաջարկը (-)</t>
    </r>
    <r>
      <rPr>
        <vertAlign val="superscript"/>
        <sz val="8"/>
        <color theme="1"/>
        <rFont val="GHEA Grapalat"/>
        <family val="3"/>
      </rPr>
      <t>5</t>
    </r>
  </si>
  <si>
    <r>
      <t>2026թ. 
(հաստատված)</t>
    </r>
    <r>
      <rPr>
        <vertAlign val="superscript"/>
        <sz val="8"/>
        <color theme="1"/>
        <rFont val="GHEA Grapalat"/>
        <family val="3"/>
      </rPr>
      <t>2</t>
    </r>
  </si>
  <si>
    <r>
      <t>2026թ. 
(բազային)</t>
    </r>
    <r>
      <rPr>
        <vertAlign val="superscript"/>
        <sz val="8"/>
        <color theme="1"/>
        <rFont val="GHEA Grapalat"/>
        <family val="3"/>
      </rPr>
      <t>3</t>
    </r>
  </si>
  <si>
    <t>Ընթացիկ</t>
  </si>
  <si>
    <t>Կապիտալ</t>
  </si>
  <si>
    <t xml:space="preserve">Գերմանիայի զարգացման վարկերի բանկի (KFW)  դրամաշնորհային ծրագիր </t>
  </si>
  <si>
    <t>Ցուցանիշը առանց KFW-ի և ԲԾԻԳ-ի դրամաշնորհային ծրագրերի</t>
  </si>
  <si>
    <t xml:space="preserve"> Ծառայությունների մատուցում </t>
  </si>
  <si>
    <t>«Անցում էլեկտրական շարժունակությանը Հայաստանում» դրամաշնորհային ծրագրի կազմակերպչական աշխատանքների իրականացում</t>
  </si>
  <si>
    <t>«Շենքերի ոլորտում չափողականություն, հաշվետվողականություն և հավաստագրում (ՉՀՀ)» համակարգի ստեղծում և գիտելիքների կառավարում</t>
  </si>
  <si>
    <t xml:space="preserve"> ՀՀ հանրային նշանակության շենքերի և այլ հասարակական կառույցների էներգախնայողության հաշվարկման  համակարգի ստեղծման, ենթաօրենսդրական փաթեթի մշակման և համակարգի արդյունավետության վերաբերյալ տեղեկատվության հանրայնացման աշխատանքների իրականացում </t>
  </si>
  <si>
    <t>«Հայաստանի դիմակայուն լանդշաֆտներ» ծրագրի նախապատրաստման դրամաշնորհային ծրագիր</t>
  </si>
  <si>
    <t>«Սևանի լճի ավազանում հողային ռեսուրսների և արժեքավոր էկոհամակարգերի պահպանում և կայուն կառավարում՝ ուղղված բազմակի օգուտների»</t>
  </si>
  <si>
    <t>«Շրջակա միջավայրի վրա ազդեցության փորձաքննական
կենտրոն» ՊՈԱԿ-ի տեխնիկական հագեցվածության բարելավում</t>
  </si>
  <si>
    <t xml:space="preserve">«Շրջակա միջավայրի վրա ազդեցության փորձաքննական կենտրոն» ՊՈԱԿ-ի կարիքների համար գույքի, համակարգչային և այլ սարքավորումների ձեռքբերում </t>
  </si>
  <si>
    <t xml:space="preserve">Հիդրոօդերևութաբանության և մոնիթորինգի կենտրոն» ՊՈԱԿ-ի տեխնիկական միջոցների արդիականացման և նոր սարքավորումներով համալրման աշխատանքների իրականացում </t>
  </si>
  <si>
    <t xml:space="preserve">Շրջակա միջավայրի վրա ազդեցության գնահատման և փորձաքննության աշխատանքներ </t>
  </si>
  <si>
    <t xml:space="preserve">Ծառայությունների մատուցում </t>
  </si>
  <si>
    <t xml:space="preserve">Հիդրոօդերևութաբանություն, շրջակա միջավայրի մոնիթորինգի տեղեկատվության տրամադրման  աշխատանքներ </t>
  </si>
  <si>
    <t xml:space="preserve">«Անցում էլեկտրական շարժունակությանը Հայաստանում» դրամաշնորհային ծրագրի կազմակերպչական և կառավարման միջոցառումների իրականացման աշխատանքների կազմակերպում </t>
  </si>
  <si>
    <t>Նպաստել շրջակա միջավայրի և բնական ռեսուրսների (բացառությամբ օգտակար հանածոների)
պահպանությանը</t>
  </si>
  <si>
    <t>Շրջակա միջավայրի վերաբերյալ ամբողջական տեղեկատվության հրապարակում</t>
  </si>
  <si>
    <t>Շրջակա միջավայրի ոլորտում պետական քաղաքականության մշակում, ծրագրերի համակարգում և մոնիտորինգ</t>
  </si>
  <si>
    <t>Շրջակա միջավայրի պահպանությանն ուղղված պետական քաղաքականության մշակում և իրականացում</t>
  </si>
  <si>
    <t>Շրջակա միջավայրի պահպանությանն ուղղված օրենսդրական դաշտի բարելավում, իրականացվող ծրագրերի ազդեցության և արդյունավետության աճ</t>
  </si>
  <si>
    <t xml:space="preserve">Շրջակա միջավայրի պահպանությանն ուղղված օրենսդրական դաշտի բարելավում, իրականացվող ծրագրերի արդյունավետության  ապահովում </t>
  </si>
  <si>
    <t>Շրջակա միջավայրի ոլորտի ծրագրերի իրականացում</t>
  </si>
  <si>
    <t>ՀՀ շրջակա միջավայրի նախարարության տեխնիկական կարողությունների ընդլայնում</t>
  </si>
  <si>
    <t xml:space="preserve">Սևանա լճի ավազանի հողերի դեգրադացիայի նվազեցում և կենսաբազմազանության պահպանում: Ծրագիրը նաև ուղղված է  արոտավայրերի կայուն կառավարմանը և կայուն գյուղատնտեսական գործելակերպերի ապահովմանը`  հատկապես բնության հատուկ պահպանվող տարածքների շրջակայքում: </t>
  </si>
  <si>
    <t xml:space="preserve">«Հայաստանի դիմակայուն լանդշաֆտների ծրագրի» շրջանակներում համապատասխան փաստաթղթերի և ձեռնարկների մշակում և Հյուսիսային Կապան և Տանձուտ լքված հանքավայրերի տեղամասերում ռեկուլտիվացիայի աշխատանքների իրականացում </t>
  </si>
  <si>
    <t>Շրջակա միջավայրի վրա ազդեցության գնահատում և փորձաքննություն</t>
  </si>
  <si>
    <t>Հիդրոօդերևութաբանության, շրջակա  միջավայրի մոնիտորինգ  և տեղեկատվության  ապահովում</t>
  </si>
  <si>
    <t>«Հիդրոօդերևութաբանության և մոնիթորինգի կենտրոն» ՊՈԱԿ-ի տեխնիկական միջոցների արդիականացում և նոր սարքավորումների ձեռք բերում</t>
  </si>
  <si>
    <t xml:space="preserve">Այլ պետական կազմակերպությունների կողմից օգտագործվող ոչ ֆինանսական ակտիվների հետ գործառնություններ </t>
  </si>
  <si>
    <t xml:space="preserve">Պետական մարմինների կողմից օգտագործվող ոչ ֆինանսական ակտիվների հետ գործառնություններ </t>
  </si>
  <si>
    <t xml:space="preserve">Շրջակա միջավայրի ոլորտի  ծրագրերի մշակում և իրականացման համակարգում </t>
  </si>
  <si>
    <t xml:space="preserve">Համակարգչային սարքավորումների և գրասենյակային գույքի ձեռքբերում </t>
  </si>
  <si>
    <t>Շրջակա միջավայրի ոլորտում քաղաքականության մշակում, ծրագրերի համակարգում և մոնիտորինգ</t>
  </si>
  <si>
    <t>Բնապահպանական ծրագրերի իրականացում համայնքներում</t>
  </si>
  <si>
    <t>Տնտեսական գործունեության հետևանքով շրջակա միջավայրին և բնակչության առողջությանը պատճառված վնասների մեղմմանն ուղղված ծրագրերի իրականացման համակարգում</t>
  </si>
  <si>
    <t>Ազդակիր համայնքներում բարելավված շրջակա միջավայր</t>
  </si>
  <si>
    <t>Բնապահպանական սուբվենցիաներ համայնքներին</t>
  </si>
  <si>
    <t xml:space="preserve">Տնտեսական գործունեության հետևանքով շրջակա միջավայրին և բնակչության առողջությանը պատճառված վնասների մեղմմանն ուղղված ծրագրերի իրականացման աջակցություն ազդակիր համայնքներին </t>
  </si>
  <si>
    <t xml:space="preserve">Տրանսֆերտների տրամադրում </t>
  </si>
  <si>
    <t>Բնական ռեսուրսների և բնության հատուկ պահպանվող տարածքների կառավարում</t>
  </si>
  <si>
    <t xml:space="preserve">Բնական ռեսուրսներիև կենսաբազմազանության արդյունավետ կառավարում </t>
  </si>
  <si>
    <t>Բնական պաշարների և կենսաբազմազանության վերարտադրության աճի ապահովում</t>
  </si>
  <si>
    <t>Գերմանիայի զարգացման վարկերի բանկի (KFW) կողմից տրամադրվող դրամաշնորհային ծրագրի շրջանակներում ՀՀ Սյունիքի մարզի բնության հատուկ պահպանվող տարածքների կառավարման բարելավմանն ուղղված ծրագրերի իրականացում</t>
  </si>
  <si>
    <t>ՀՀ Սյունիքի մարզի բնության հատուկ պահպանվող տարածքների
կառավարման և հարակից համայնքների սոցիալ-տնտեսական
վիճակի բարելավմանն ուղղված ծրագրերի մշակման և
նախագծման աշխատանքների իրականացում</t>
  </si>
  <si>
    <t>Ծառայությունների մատուցում</t>
  </si>
  <si>
    <t>«Դիլիջան» ազգային պարկի տարածքում  գիտական ուսումնասիրությունների և  անտառատնտեսական աշխատանքների կատարում</t>
  </si>
  <si>
    <t xml:space="preserve">«Արգելոցապարկային համալիր» ԲՀՊ տարածքներում  գիտական ուսումնասիրությունների և  անտառատնտեսական աշխատանքների կատարում </t>
  </si>
  <si>
    <t xml:space="preserve"> «Խոսրովի անտառ» պետական արգելոցի տարածքում   գիտական ուսումնասիրությունների և  անտառատնտեսական  աշխատանքների կատարում </t>
  </si>
  <si>
    <t xml:space="preserve">«Արփի լիճ» ազգային պարկի գիտական ուսումնասիրությունների կատարում </t>
  </si>
  <si>
    <t>Որսի օբյեկտ հանդիսացող կենդանիների հաշվառում</t>
  </si>
  <si>
    <t xml:space="preserve"> Սևանի իշխանի պաշարների վերականգնման և ձկնաբուծության զարգացմանհիմնադրամի ծրագրի առողջացմանն ուղղված աջակցության տրամադրում </t>
  </si>
  <si>
    <t>Գերմանիայի զարգացման վարկերի բանկի (KFW) աջակցությամբ իրականացվող դրամաշնորհային ծրագրի շրջանակներում Սյունիքի մարզի ԲՀՊՏ-ներին, անտառային տարածքների, ոլորտի պետական կառույցների տեխնիկական կարողությունների բարելավում</t>
  </si>
  <si>
    <t>Այլ պետական կազմակերպությունների կողմից օգտագործվող ոչ
ֆինանսական ակտիվների հետ գործառնություննե</t>
  </si>
  <si>
    <t>ՀՀ բնության հուշարձանների ուսումնասիրություն և անձնագրավորում</t>
  </si>
  <si>
    <t xml:space="preserve">ՀՀ  բնության հուշարձանների ուսումնասիրության, վերջիններիս իրավունքի պետական գրանցման և անձնագրավորման աշխատանքների իրականացում </t>
  </si>
  <si>
    <t>Սյունիքի մարզի բնության հատուկ պահպանվող տարածքների և անտառային տարածքների պահպանությունն իրականացնող
պետական կազմակերպությունների կարողությունների հզորացում</t>
  </si>
  <si>
    <t>Սևանա լճում և նրա ջրահավաք ավազանում ձկան և խեցգետնի պաշարների հաշվառում</t>
  </si>
  <si>
    <t>«Սևան» ազգային պարկի կառավարում</t>
  </si>
  <si>
    <t>«Դիլիջան» ազգային պարկի կառավարում</t>
  </si>
  <si>
    <t>«Արգելոցապարկային համալիր» բնության հատուկ պահպանվող տարածքների կառավարում</t>
  </si>
  <si>
    <t>«Խոսրովի անտառ» պետական արգելոցի կառավարում</t>
  </si>
  <si>
    <t>«Արփի լիճ» ազգային պարկի կառավարում</t>
  </si>
  <si>
    <t>«Զանգեզուր կենսոլորտային համալիր» բնության հատուկ պահպանվող տարածքների կառավարում</t>
  </si>
  <si>
    <t>Սևանի իշխանի պաշարների վերականգնման և ձկնաբուծության զարգացման հիմնադրամի առողջացմանն ուղղված աջակցություն</t>
  </si>
  <si>
    <t xml:space="preserve">Սևանա լճում և նրա ջրահավաք ավազանում ձկան և խեցգետնի պաշարների հաշվառման աշխատանքներ </t>
  </si>
  <si>
    <t xml:space="preserve">«Սևան» ազգային պարկի տարածքում  գիտական ուսումնասիրությունների և  անտառատնտեսական  աշխատանքների կատարում </t>
  </si>
  <si>
    <t xml:space="preserve">«Զանգեզուր» կենսոլորտային համալիր  ԲՀՊ տարածքներում  գիտական ուսումնասիրությունների և  անտառատնտեսական աշխատանքների կատարում </t>
  </si>
  <si>
    <t xml:space="preserve">Որսի օբյեկտ հանդիսացող կենդանիների հաշվառման և ստացված տվյալների հիման վրա պետական կադաստրի վարման աշխատանքների իրականացում </t>
  </si>
  <si>
    <t>Անտառների կառավարում</t>
  </si>
  <si>
    <t>Անտառային տարածքների կայուն կառավարում</t>
  </si>
  <si>
    <t>Կայուն կառավարվող անտառային տարածքների աճ</t>
  </si>
  <si>
    <t xml:space="preserve">Անտառներում և բնության հատուկ պահպանվող տարածքներում պահպանության իրականացում և համակարգում </t>
  </si>
  <si>
    <t>Էկոպարեկային ծառայության տեխնիկական կարողությունների ընդլայնում</t>
  </si>
  <si>
    <t xml:space="preserve">Էկոպարեկային ծառայություն </t>
  </si>
  <si>
    <t>Անտառկառավարման և անտառտնտեսության վարման ծառայություններ</t>
  </si>
  <si>
    <t>Անտառների կադաստրի վարում</t>
  </si>
  <si>
    <t>Անտառների վնասակար օրգանիզմների դեմ պայքար</t>
  </si>
  <si>
    <t>Անտառվերականգնման և անտառապատման աշխատանքներ</t>
  </si>
  <si>
    <t xml:space="preserve">Անտառային տարածքների կառավարման և անտառտնտեսական  աշխատանքների կատարման ծառայություններ </t>
  </si>
  <si>
    <t>Անտառածածկ տարածքներում վնասատուների և հիվանդությունների դեմ պայքար</t>
  </si>
  <si>
    <t xml:space="preserve">Անտառվերականգնման և անտառապատման աշխատանքների իրականացում </t>
  </si>
  <si>
    <t>Այլ պետական կազմակերպությունների կողմից օգտագործվող ոչ ֆինանսական ակտիվների հետ գործառնություններ</t>
  </si>
  <si>
    <t xml:space="preserve"> Բնագիտական նմուշների պահպանություն և ցուցադրություն</t>
  </si>
  <si>
    <t>Նպաստել բնապահպանական աշխարհայացքի ձևավորմանը, բնակչության էկոլոգիական դաստիարակությանը</t>
  </si>
  <si>
    <t>Մշտական և ժամանակավոր ցուցահանդեսների միջոցով հավաքածուները ներկայացնել հանրությանը և իրականացնել բնապահպանական քարոզչություն</t>
  </si>
  <si>
    <t>Բնագիտական նմուշների պահպանություն և ցուցադրություն</t>
  </si>
  <si>
    <t xml:space="preserve">Հայաստանին բնորոշ բնության օբյեկտների  նմուշների պահպանում, ֆոնդերի թարմացում, նմուշների ցուցահանդեսների կազմակերպում </t>
  </si>
  <si>
    <t>«Սևանա լճի ավազանում հողային ռեսուրսների և արժեքավոր էկոհամակարգերի պահպանում և կայուն կառավարում՛ ուղղված բազմակի օգուտների» դրամաշնորհային ծրագրի շրջանակներում համայնքներին տրամադրվող աջակցություն:</t>
  </si>
  <si>
    <t>«Սևանա լճի ավազանում հողային ռեսուրսների և արժեքավոր էկոհամակարգերի պահպանում և կայուն կառավարում՛ ուղղված բազմակի օգուտների» դրամաշնորհային ծրագրի շրջանակներում համայնքներին տրամադրվող աջակցության նպատակով</t>
  </si>
  <si>
    <t>Նոր նախաձեռնություններ</t>
  </si>
  <si>
    <t>Ձյան և ձնահյուսերի մոնիթորինգի նոր համակարգի ստեղծում</t>
  </si>
  <si>
    <t>Մակերևութային ջրերի քանակական մոնիթորինգի հիդրոլոգիական դիտակետերի արդիականացում</t>
  </si>
  <si>
    <t>Ջերմոցային գազերի արտանետումների գույքագրում, գույքագրման էլեկտրոնային շտեմարանի սպասարկում</t>
  </si>
  <si>
    <t>Շրջակա միջավայրի բաղադրիչներում սնդիկի համակարգված մոնիթորինգի ներդրում և առաջնային տվյալների բազայի ստեղծում</t>
  </si>
  <si>
    <t>ՀՀ ստորերկրյա ջրային ռեսուրսների
մոնիթորինգի դիտողական ցանցի  զարգացում</t>
  </si>
  <si>
    <t>Ծրագրի նպատակն է ՀՀ տարածքում ունենալ ԵՄ ջրի շրջանակային դիրեկտիվին համահունչ ստորերկրյա ջրերի մոնիթորինգի համակարգ, որն իրականացնելու համար անհրաժեշտ է ՀՀ բոլոր ջրավազանային կառավարման տարածքներում իրականացնել ստորերկրյա ջրային մարմինների տարանջատում: Այնուհետև յուրաքանչյուր ջրային մարմնում իրականացնել ստորերկրյա ջրերի քանակական և որակական ուսումնասիրություններ:</t>
  </si>
  <si>
    <t>Վտանգավոր հիդրոօդերևութաբանական երևույթների կանխատեսման և վաղօրոք նախազգուշացման համակարգի հիմնում</t>
  </si>
  <si>
    <t>Մթնոլորտային օդի որակի մոնիթորինգի համակարգի արդիականացում</t>
  </si>
  <si>
    <t>ՀՀ արդյունաբերական (ընդերքօգտագործման) գործունեության ազդեցության գոտիներում գտնվող անտառտնտեսությունների և հատուկ պահպանվող տարածքների հողերի տեխնածին աղտոտվածության  վերաբերյալ պարբերական, նպատակային և համադրելի տեղեկատվության ստացում ապահովող մոնիթորինգային դիտացանցի ձևավորում</t>
  </si>
  <si>
    <t>ՇՄՆ «Հիդրոօդերևութաբանության և մոնիթորինգի կենտրոն» ՊՈԱԿ-ի շրջակա միջավայրի մոնիթորինգի լաբորատորիայի տեխնիկական և մարդկային կարողությունների զարգացում՝ ապահովելու պետական մոնիթորինգի ծրագրերի անխափան իրականացումը, միջազգային ստանդարտների համաձայն հավատարմագրման պահպանումն ու ընդլայնումը և Հայաստանի Հանրապետության կողմից ստանձնած ազգային ու միջազգային բնապահպանական պարտավորությունների լիարժեք կատարումը։</t>
  </si>
  <si>
    <t>Ծրագրի նպատակն է ներդնել Հայաստանի Հանրապետությունում  շրջակա միջավայրի բաղադրիչներում սնդիկի և մեթիլսնդիկի մոնիթորինգի ժամանակակից, միջազգային պահանջներին համապատասխան համակարգ և ձևավորել առաջնային ազգային տվյալների բազա՝ Մինամատայի կոնվենցիայի և այլ միջազգային պարտավորությունների իրականացման աջակցման նպատակով։</t>
  </si>
  <si>
    <t xml:space="preserve">  Ծրագրի նպատակն է Հայաստանի տարածքում ձնաչափական մոնիթորինգի վերականգնումը, ձյան մոնիթորինգի ընդլայնումն ու բարելավումը, պարբերական արդիականացումը և ձնահյուսերի մոնիթորինգի և վտանգի կանխատեսման գնահատման համակարգի ստեղծումը։ 
Ծրագրի հիմքում դրված է «Հիդրոօդերևութաբանության և մոնիթորինգի կենտրոն» ՊՈԱԿ-ի կանոնադրական գլխավոր խնդիրը՝ պետական կառավարման մարմիններին, ազգաբնակչությանը, տնտեսության տարբեր ճյուղերին ջրային ռեսուրսների, գարնանային վարարումների հոսքի ծավալների, սակավաջրության, հիդրոօդերևութաբանական վտանգավոր երևույթների, մասնավորապես հեղեղումների և ձնահյուսերի վերաբերյալ ժամանակին և հուսալի տվյալներով և տեղեկատվությամբ ապահովումը։ Ձյան և ձնահյուսերի մոնիթորինգի համակարգի ներդրումը անհրաժեշտ է ջրային ռեսուրսների կայուն կառավարման, վաղ նախազգուշացման համակարգերի ներդրմամբ հեղեղումների և սակավաջրության ռիսկերի կանխարգելման, գյուղատնտեսական արտադրության կայունության ապահովման համար, ինչպես նաև այն կարևոր միջոցառում է կլիմայի փոփոխության հարմարվողականության և էկոհամակարգերի պահպանության համար։</t>
  </si>
  <si>
    <t xml:space="preserve"> Մակերևութային ջրերի քանակական մոնիթորինգի հիդրոլոգիական դիտակետերից ստացվող տեղեկատվության, գրանցված տվյալների ավտոմատ վերլուծության գործող համակարգի կատարելագործում, առավել հաճախականացված և ճշգրիտ տվյալների ստացում, կարճաժամկետ և երկարաժամկետ կանխատեսման համակարգի կատարելագործում։ Օդերևութաբանական, կլիմայական և հիդրոլոգիական արժանահավատ տվյալների հիման վրա սակավաջրության վաղօրոք գնահատման, հեղեղումների վաղ նախազգուշացման հնարավորության ստեղծում։Անհրաժեշտ է հիդրոլոգիական ժամանակակից մոդելների տեղայնացում և ներդնում, որի արդյունքում կբարելավվեն կարճաժամկետ և երկարաժամկետ հիդրոլոգիական կանխատեսումները։ </t>
  </si>
  <si>
    <t>Հանրապետությունում ջերմոցային գազերի գույքագրման համակարգի ինստիտուցիոնալացումը և գույքագրման էլեկտրոնային հարթակի ներդրումն ու շահագործումը՝ միջազգային պարտավորությունների պարտադիր և հայեցողական շրջանակներին համապատասխան։</t>
  </si>
  <si>
    <t>Ծրագրի նպատակն է հատկապես վտանգավոր հիդրոօդերևութաբանական երևույթների, կարկտի, հորդառատ անձրևների, ուժեղ քամիների, պտտահողմերի գերկարճաժամկետ կանխատեսում, վաղ նախազգուշացում և  իրազեկման  հուսալիության  բարձրացում: Բացի կանխատեսումները ռադիոլոկացիոն կայանի տվյալները հնարավորություն կտան կատարել կարկտաբեր ամպերի առաջացման օջախների, դրանց շարժման հետագծերի, զարգացման և թուլացման տեղանքների, ռելիեֆի և ամպերի փոխազդեցության հետևանքների քարտեզագրում, որը շատ կարևոր է մի շարք գիտական վերլուծություններ և եզրակացություններ կատարելու համար։</t>
  </si>
  <si>
    <t>Ծրագրի նպատակն է մթնոլորտային օդի որակի պետական մոնիթորինգի համակարգի արդիականացումը և միջազգային չափանիշներին համապատասխանեցումը՝ ապահովելով
• մարդու առողջության համար հիմնական վնասակար աղտոտիչների ամբողջական և անընդհատ մոնիթորինգ,
• մոնիթորինգային տվյալների իրական ժամանակում ստացում, վերլուծություն և հանրային մատչելիություն,
• մթնոլորտային օդի աղտոտվածության վերաբերյալ գիտահեն, վստահելի և համադրելի տվյալների հիման վրա պետական քաղաքականության ձևավորում և արդյունավետ կառավարում։
Ծրագրի իրականացումը ուղղված է ՀՀ ստանձնած միջազգային պարտավորությունների կատարմանը, ինչպես նաև ԵՄ օրենսդրությանը մոտարկման և Առողջապահության համաշխարհային կազմակերպության օդի որակի ուղեցույցների կիրառման գործընթացի շարունակական ապահովմանը։</t>
  </si>
  <si>
    <t>Շրջակա միջավայրի նախարարություն</t>
  </si>
  <si>
    <t>Էկոպարեկային ծառայության շենքային պայմանների ապահովում</t>
  </si>
  <si>
    <t>Նախագծահետազոտական ծախսերի, շենքերի և շինությունների շինարարության և կապիտալ վերանորոգման իրականացում</t>
  </si>
  <si>
    <t xml:space="preserve"> Կենսաբազմազանության մասին կոնվենցիայի կողմերի 17-րդ համաժողովի (COP 17) կազմակերպում և անցկացում</t>
  </si>
  <si>
    <t>Կենսաբազմազանության մասին կոնվենցիայի կողմերի 17-րդ համաժողովի (COP 17) կազմակերպման և անցկացման միջոցառում</t>
  </si>
  <si>
    <t xml:space="preserve"> Արարատյան դաշտի ապօրինի շահագործվող, ինքնաշատրվանող և
բացասական մակարդակով հորերի լուծարում և կոնսերվացում</t>
  </si>
  <si>
    <t>Արարատյան դաշտի ապօրինի շահագործվող, ինքնաշատրվանող և
բացասական մակարդակով հորերի լուծարման և կոնսերվացման աշխատանքների ձեռքբերում</t>
  </si>
  <si>
    <t>Աշխատանքների կատարում</t>
  </si>
  <si>
    <t>«ԲԾԻԳ» ՊՀ կողմից իրականացվող դրամաշնորհային ծրագրեր</t>
  </si>
  <si>
    <t>Արդյունաբերական թափոնների ազդեցության գոտիներում գտնվող անտառտնտեսությունների և հատուկ պահպանվող տարածքների հողերի մոնիթորինգի փորձահրապարակների ստեղծում, այդ թվում</t>
  </si>
  <si>
    <t xml:space="preserve"> - ընթացիկ ծախսեր</t>
  </si>
  <si>
    <t>Շրջակա միջավայրի մոնիթորինգի լաբորատորիայի կարողությունների զարգացում, այդ թվում</t>
  </si>
  <si>
    <t xml:space="preserve"> - կապիտալ</t>
  </si>
  <si>
    <t>Գետերի հունի մաքրման և ափերի ամրացման աշխատանքներ</t>
  </si>
  <si>
    <t xml:space="preserve">Պետական մարմնի անվանումը </t>
  </si>
  <si>
    <t>31003-նոր նախաձեռնություններ</t>
  </si>
  <si>
    <t>11004-նոր նախաձեռնություններ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</si>
</sst>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#,##0.0;\(##,##0.0\);\-"/>
    <numFmt numFmtId="165" formatCode="_(* #,##0.0_);_(* \(#,##0.0\);_(* &quot;-&quot;??_);_(@_)"/>
    <numFmt numFmtId="167" formatCode="0.0"/>
    <numFmt numFmtId="168" formatCode="0.000"/>
  </numFmts>
  <fonts count="44" x14ac:knownFonts="1">
    <font>
      <sz val="11"/>
      <color theme="1"/>
      <name val="Calibri"/>
      <family val="2"/>
      <scheme val="minor"/>
    </font>
    <font>
      <sz val="8"/>
      <color rgb="FF000000"/>
      <name val="GHEA Grapalat"/>
      <family val="3"/>
    </font>
    <font>
      <i/>
      <sz val="8"/>
      <color rgb="FF000000"/>
      <name val="GHEA Grapalat"/>
      <family val="3"/>
    </font>
    <font>
      <b/>
      <sz val="8"/>
      <color theme="1"/>
      <name val="GHEA Grapalat"/>
      <family val="3"/>
    </font>
    <font>
      <sz val="8"/>
      <color theme="1"/>
      <name val="GHEA Grapalat"/>
      <family val="3"/>
    </font>
    <font>
      <vertAlign val="superscript"/>
      <sz val="8"/>
      <color theme="1"/>
      <name val="GHEA Grapalat"/>
      <family val="3"/>
    </font>
    <font>
      <b/>
      <sz val="10"/>
      <color rgb="FF002060"/>
      <name val="GHEA Grapalat"/>
      <family val="3"/>
    </font>
    <font>
      <b/>
      <sz val="8"/>
      <color rgb="FF002060"/>
      <name val="GHEA Grapalat"/>
      <family val="3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GHEA Grapalat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Armenian"/>
      <family val="2"/>
    </font>
    <font>
      <b/>
      <sz val="10"/>
      <name val="GHEA Grapalat"/>
      <family val="3"/>
    </font>
    <font>
      <sz val="8"/>
      <name val="GHEA Grapalat"/>
      <family val="3"/>
    </font>
    <font>
      <vertAlign val="superscript"/>
      <sz val="8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  <font>
      <i/>
      <sz val="11"/>
      <name val="GHEA Grapalat"/>
      <family val="3"/>
    </font>
    <font>
      <sz val="11"/>
      <color rgb="FF000000"/>
      <name val="Calibri"/>
      <family val="2"/>
    </font>
    <font>
      <sz val="10"/>
      <name val="GHEA Grapalat"/>
      <family val="3"/>
    </font>
    <font>
      <i/>
      <sz val="10"/>
      <color theme="1"/>
      <name val="GHEA Grapalat"/>
      <family val="3"/>
    </font>
    <font>
      <i/>
      <sz val="9"/>
      <color rgb="FF000000"/>
      <name val="GHEA Grapalat"/>
      <family val="3"/>
    </font>
    <font>
      <b/>
      <sz val="10"/>
      <color rgb="FF000000"/>
      <name val="GHEA Grapalat"/>
      <family val="3"/>
    </font>
    <font>
      <b/>
      <sz val="8"/>
      <name val="GHEA Grapalat"/>
      <family val="3"/>
    </font>
    <font>
      <b/>
      <sz val="9"/>
      <color rgb="FF000000"/>
      <name val="GHEA Grapalat"/>
      <family val="3"/>
    </font>
    <font>
      <b/>
      <sz val="8"/>
      <color rgb="FF000000"/>
      <name val="GHEA Grapalat"/>
      <family val="3"/>
    </font>
    <font>
      <sz val="10"/>
      <color rgb="FF000000"/>
      <name val="GHEA Grapalat"/>
      <family val="3"/>
    </font>
    <font>
      <b/>
      <sz val="12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4">
    <xf numFmtId="0" fontId="0" fillId="0" borderId="0"/>
    <xf numFmtId="0" fontId="9" fillId="0" borderId="0"/>
    <xf numFmtId="0" fontId="10" fillId="12" borderId="15" applyNumberFormat="0" applyFont="0" applyAlignment="0" applyProtection="0"/>
    <xf numFmtId="0" fontId="11" fillId="0" borderId="0">
      <alignment horizontal="left" vertical="top" wrapText="1"/>
    </xf>
    <xf numFmtId="0" fontId="12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11" applyNumberFormat="0" applyAlignment="0" applyProtection="0"/>
    <xf numFmtId="0" fontId="20" fillId="10" borderId="12" applyNumberFormat="0" applyAlignment="0" applyProtection="0"/>
    <xf numFmtId="0" fontId="21" fillId="10" borderId="11" applyNumberFormat="0" applyAlignment="0" applyProtection="0"/>
    <xf numFmtId="0" fontId="22" fillId="0" borderId="13" applyNumberFormat="0" applyFill="0" applyAlignment="0" applyProtection="0"/>
    <xf numFmtId="0" fontId="23" fillId="11" borderId="14" applyNumberFormat="0" applyAlignment="0" applyProtection="0"/>
    <xf numFmtId="0" fontId="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6" applyNumberFormat="0" applyFill="0" applyAlignment="0" applyProtection="0"/>
    <xf numFmtId="0" fontId="26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26" fillId="36" borderId="0" applyNumberFormat="0" applyBorder="0" applyAlignment="0" applyProtection="0"/>
    <xf numFmtId="164" fontId="11" fillId="0" borderId="0" applyFill="0" applyBorder="0" applyProtection="0">
      <alignment horizontal="right" vertical="top"/>
    </xf>
    <xf numFmtId="0" fontId="10" fillId="12" borderId="15" applyNumberFormat="0" applyFont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43" fontId="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9" fillId="0" borderId="0"/>
    <xf numFmtId="0" fontId="10" fillId="0" borderId="0"/>
    <xf numFmtId="0" fontId="10" fillId="0" borderId="0"/>
  </cellStyleXfs>
  <cellXfs count="61">
    <xf numFmtId="0" fontId="0" fillId="0" borderId="0" xfId="0"/>
    <xf numFmtId="0" fontId="6" fillId="5" borderId="0" xfId="0" applyFont="1" applyFill="1" applyAlignment="1">
      <alignment vertical="center"/>
    </xf>
    <xf numFmtId="0" fontId="7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top" wrapText="1"/>
    </xf>
    <xf numFmtId="0" fontId="32" fillId="0" borderId="0" xfId="0" applyFont="1" applyAlignment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36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7" fillId="37" borderId="1" xfId="0" applyFont="1" applyFill="1" applyBorder="1" applyAlignment="1">
      <alignment vertical="center" wrapText="1"/>
    </xf>
    <xf numFmtId="0" fontId="32" fillId="38" borderId="2" xfId="0" applyFont="1" applyFill="1" applyBorder="1" applyAlignment="1">
      <alignment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165" fontId="35" fillId="38" borderId="3" xfId="59" applyNumberFormat="1" applyFont="1" applyFill="1" applyBorder="1" applyAlignment="1">
      <alignment horizontal="left" vertical="center" wrapText="1"/>
    </xf>
    <xf numFmtId="0" fontId="28" fillId="38" borderId="17" xfId="61" quotePrefix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0" fillId="37" borderId="1" xfId="0" applyFont="1" applyFill="1" applyBorder="1" applyAlignment="1">
      <alignment horizontal="center" vertical="center" wrapText="1"/>
    </xf>
    <xf numFmtId="167" fontId="0" fillId="0" borderId="0" xfId="0" applyNumberFormat="1"/>
    <xf numFmtId="0" fontId="28" fillId="38" borderId="2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167" fontId="1" fillId="4" borderId="1" xfId="0" applyNumberFormat="1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167" fontId="41" fillId="4" borderId="1" xfId="0" applyNumberFormat="1" applyFont="1" applyFill="1" applyBorder="1" applyAlignment="1">
      <alignment vertical="center" wrapText="1"/>
    </xf>
    <xf numFmtId="167" fontId="40" fillId="37" borderId="1" xfId="0" applyNumberFormat="1" applyFont="1" applyFill="1" applyBorder="1" applyAlignment="1">
      <alignment horizontal="center" vertical="center" wrapText="1"/>
    </xf>
    <xf numFmtId="167" fontId="37" fillId="37" borderId="1" xfId="0" applyNumberFormat="1" applyFont="1" applyFill="1" applyBorder="1" applyAlignment="1">
      <alignment vertical="center" wrapText="1"/>
    </xf>
    <xf numFmtId="167" fontId="38" fillId="4" borderId="1" xfId="0" applyNumberFormat="1" applyFont="1" applyFill="1" applyBorder="1" applyAlignment="1">
      <alignment vertical="center" wrapText="1"/>
    </xf>
    <xf numFmtId="167" fontId="38" fillId="38" borderId="1" xfId="0" applyNumberFormat="1" applyFont="1" applyFill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 wrapText="1"/>
    </xf>
    <xf numFmtId="168" fontId="1" fillId="4" borderId="1" xfId="0" applyNumberFormat="1" applyFont="1" applyFill="1" applyBorder="1" applyAlignment="1">
      <alignment vertical="center" wrapText="1"/>
    </xf>
    <xf numFmtId="168" fontId="2" fillId="4" borderId="1" xfId="0" applyNumberFormat="1" applyFont="1" applyFill="1" applyBorder="1" applyAlignment="1">
      <alignment vertical="center" wrapText="1"/>
    </xf>
    <xf numFmtId="0" fontId="41" fillId="4" borderId="1" xfId="0" applyFont="1" applyFill="1" applyBorder="1" applyAlignment="1">
      <alignment vertical="center" wrapText="1"/>
    </xf>
    <xf numFmtId="167" fontId="42" fillId="38" borderId="1" xfId="0" applyNumberFormat="1" applyFont="1" applyFill="1" applyBorder="1" applyAlignment="1">
      <alignment vertical="center" wrapText="1"/>
    </xf>
    <xf numFmtId="0" fontId="43" fillId="0" borderId="0" xfId="0" applyFont="1"/>
    <xf numFmtId="167" fontId="1" fillId="4" borderId="1" xfId="0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/>
    <xf numFmtId="0" fontId="29" fillId="3" borderId="1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28" fillId="38" borderId="5" xfId="0" applyFont="1" applyFill="1" applyBorder="1" applyAlignment="1">
      <alignment horizontal="center" vertical="center" wrapText="1"/>
    </xf>
    <xf numFmtId="0" fontId="28" fillId="38" borderId="7" xfId="0" applyFont="1" applyFill="1" applyBorder="1" applyAlignment="1">
      <alignment horizontal="center" vertical="center" wrapText="1"/>
    </xf>
    <xf numFmtId="0" fontId="28" fillId="38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40" fillId="37" borderId="2" xfId="0" applyFont="1" applyFill="1" applyBorder="1" applyAlignment="1">
      <alignment horizontal="center" vertical="center" wrapText="1"/>
    </xf>
    <xf numFmtId="0" fontId="40" fillId="37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2" fillId="38" borderId="5" xfId="0" applyFont="1" applyFill="1" applyBorder="1" applyAlignment="1">
      <alignment horizontal="center" vertical="center" wrapText="1"/>
    </xf>
    <xf numFmtId="0" fontId="32" fillId="38" borderId="7" xfId="0" applyFont="1" applyFill="1" applyBorder="1" applyAlignment="1">
      <alignment horizontal="center" vertical="center" wrapText="1"/>
    </xf>
    <xf numFmtId="0" fontId="32" fillId="38" borderId="4" xfId="0" applyFont="1" applyFill="1" applyBorder="1" applyAlignment="1">
      <alignment horizontal="center" vertical="center" wrapText="1"/>
    </xf>
  </cellXfs>
  <cellStyles count="64">
    <cellStyle name="20% - Accent1 2" xfId="46"/>
    <cellStyle name="20% - Accent2 2" xfId="48"/>
    <cellStyle name="20% - Accent3 2" xfId="50"/>
    <cellStyle name="20% - Accent4 2" xfId="52"/>
    <cellStyle name="20% - Accent5 2" xfId="54"/>
    <cellStyle name="20% - Accent6 2" xfId="56"/>
    <cellStyle name="20% - Акцент1 2" xfId="21"/>
    <cellStyle name="20% - Акцент2 2" xfId="25"/>
    <cellStyle name="20% - Акцент3 2" xfId="29"/>
    <cellStyle name="20% - Акцент4 2" xfId="33"/>
    <cellStyle name="20% - Акцент5 2" xfId="37"/>
    <cellStyle name="20% - Акцент6 2" xfId="41"/>
    <cellStyle name="40% - Accent1 2" xfId="47"/>
    <cellStyle name="40% - Accent2 2" xfId="49"/>
    <cellStyle name="40% - Accent3 2" xfId="51"/>
    <cellStyle name="40% - Accent4 2" xfId="53"/>
    <cellStyle name="40% - Accent5 2" xfId="55"/>
    <cellStyle name="40% - Accent6 2" xfId="57"/>
    <cellStyle name="40% - Акцент1 2" xfId="22"/>
    <cellStyle name="40% - Акцент2 2" xfId="26"/>
    <cellStyle name="40% - Акцент3 2" xfId="30"/>
    <cellStyle name="40% - Акцент4 2" xfId="34"/>
    <cellStyle name="40% - Акцент5 2" xfId="38"/>
    <cellStyle name="40% - Акцент6 2" xfId="42"/>
    <cellStyle name="60% - Акцент1 2" xfId="23"/>
    <cellStyle name="60% - Акцент2 2" xfId="27"/>
    <cellStyle name="60% - Акцент3 2" xfId="31"/>
    <cellStyle name="60% - Акцент4 2" xfId="35"/>
    <cellStyle name="60% - Акцент5 2" xfId="39"/>
    <cellStyle name="60% - Акцент6 2" xfId="43"/>
    <cellStyle name="Comma" xfId="59" builtinId="3"/>
    <cellStyle name="Comma 15" xfId="58"/>
    <cellStyle name="Comma 2 6" xfId="60"/>
    <cellStyle name="Normal" xfId="0" builtinId="0"/>
    <cellStyle name="Normal 2" xfId="61"/>
    <cellStyle name="Normal 2 6" xfId="62"/>
    <cellStyle name="Normal 3" xfId="1"/>
    <cellStyle name="Normal 4" xfId="63"/>
    <cellStyle name="Note" xfId="2" builtinId="10" customBuiltin="1"/>
    <cellStyle name="Note 2" xfId="45"/>
    <cellStyle name="SN_241" xfId="44"/>
    <cellStyle name="Акцент1 2" xfId="20"/>
    <cellStyle name="Акцент2 2" xfId="24"/>
    <cellStyle name="Акцент3 2" xfId="28"/>
    <cellStyle name="Акцент4 2" xfId="32"/>
    <cellStyle name="Акцент5 2" xfId="36"/>
    <cellStyle name="Акцент6 2" xfId="40"/>
    <cellStyle name="Ввод  2" xfId="12"/>
    <cellStyle name="Вывод 2" xfId="13"/>
    <cellStyle name="Вычисление 2" xfId="14"/>
    <cellStyle name="Заголовок 1 2" xfId="5"/>
    <cellStyle name="Заголовок 2 2" xfId="6"/>
    <cellStyle name="Заголовок 3 2" xfId="7"/>
    <cellStyle name="Заголовок 4 2" xfId="8"/>
    <cellStyle name="Итог 2" xfId="19"/>
    <cellStyle name="Контрольная ячейка 2" xfId="16"/>
    <cellStyle name="Название 2" xfId="4"/>
    <cellStyle name="Нейтральный 2" xfId="11"/>
    <cellStyle name="Обычный 2" xfId="3"/>
    <cellStyle name="Плохой 2" xfId="10"/>
    <cellStyle name="Пояснение 2" xfId="18"/>
    <cellStyle name="Связанная ячейка 2" xfId="15"/>
    <cellStyle name="Текст предупреждения 2" xfId="17"/>
    <cellStyle name="Хороши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2553566</xdr:colOff>
      <xdr:row>61</xdr:row>
      <xdr:rowOff>467591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22246" y="308028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2553566</xdr:colOff>
      <xdr:row>61</xdr:row>
      <xdr:rowOff>467591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22246" y="308028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2239241</xdr:colOff>
      <xdr:row>62</xdr:row>
      <xdr:rowOff>29441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405101" y="3156100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R83"/>
  <sheetViews>
    <sheetView tabSelected="1" topLeftCell="F1" zoomScaleNormal="100" workbookViewId="0">
      <selection activeCell="K12" sqref="K12"/>
    </sheetView>
  </sheetViews>
  <sheetFormatPr defaultRowHeight="14.4" x14ac:dyDescent="0.3"/>
  <cols>
    <col min="1" max="1" width="5.44140625" customWidth="1"/>
    <col min="2" max="2" width="9.33203125" customWidth="1"/>
    <col min="3" max="3" width="13.5546875" customWidth="1"/>
    <col min="4" max="4" width="39.77734375" customWidth="1"/>
    <col min="5" max="5" width="38.109375" customWidth="1"/>
    <col min="6" max="6" width="28.109375" customWidth="1"/>
    <col min="7" max="8" width="13" customWidth="1"/>
    <col min="9" max="9" width="11.77734375" customWidth="1"/>
    <col min="10" max="10" width="13.109375" customWidth="1"/>
    <col min="11" max="11" width="14.77734375" customWidth="1"/>
    <col min="12" max="12" width="13.109375" customWidth="1"/>
    <col min="13" max="13" width="12.6640625" customWidth="1"/>
    <col min="14" max="14" width="12.109375" bestFit="1" customWidth="1"/>
    <col min="15" max="15" width="11.88671875" customWidth="1"/>
  </cols>
  <sheetData>
    <row r="2" spans="1:18" ht="15" x14ac:dyDescent="0.3">
      <c r="A2" s="1" t="s">
        <v>17</v>
      </c>
      <c r="B2" s="2"/>
      <c r="C2" s="2"/>
      <c r="D2" s="3"/>
      <c r="E2" s="3"/>
      <c r="F2" s="3"/>
      <c r="G2" s="3"/>
      <c r="H2" s="3"/>
      <c r="I2" s="3"/>
      <c r="J2" s="3"/>
    </row>
    <row r="3" spans="1:18" ht="22.8" customHeight="1" x14ac:dyDescent="0.3">
      <c r="E3" s="37" t="s">
        <v>147</v>
      </c>
      <c r="F3" s="37" t="s">
        <v>133</v>
      </c>
      <c r="K3" s="22"/>
    </row>
    <row r="4" spans="1:18" s="7" customFormat="1" ht="15.6" x14ac:dyDescent="0.35">
      <c r="A4" s="8"/>
      <c r="B4" s="8"/>
      <c r="C4" s="8"/>
      <c r="D4" s="8"/>
      <c r="E4" s="8"/>
      <c r="N4" s="39" t="s">
        <v>5</v>
      </c>
      <c r="O4" s="39"/>
    </row>
    <row r="5" spans="1:18" s="7" customFormat="1" ht="48" customHeight="1" x14ac:dyDescent="0.3">
      <c r="A5" s="41" t="s">
        <v>4</v>
      </c>
      <c r="B5" s="40" t="s">
        <v>6</v>
      </c>
      <c r="C5" s="40"/>
      <c r="D5" s="40" t="s">
        <v>15</v>
      </c>
      <c r="E5" s="40" t="s">
        <v>7</v>
      </c>
      <c r="F5" s="40" t="s">
        <v>20</v>
      </c>
      <c r="G5" s="46" t="s">
        <v>11</v>
      </c>
      <c r="H5" s="46"/>
      <c r="I5" s="46"/>
      <c r="J5" s="47" t="s">
        <v>12</v>
      </c>
      <c r="K5" s="47"/>
      <c r="L5" s="47"/>
      <c r="M5" s="46" t="s">
        <v>21</v>
      </c>
      <c r="N5" s="46"/>
      <c r="O5" s="46"/>
      <c r="P5" s="47" t="s">
        <v>22</v>
      </c>
      <c r="Q5" s="47"/>
      <c r="R5" s="47"/>
    </row>
    <row r="6" spans="1:18" s="7" customFormat="1" ht="30.6" customHeight="1" x14ac:dyDescent="0.3">
      <c r="A6" s="42"/>
      <c r="B6" s="15" t="s">
        <v>13</v>
      </c>
      <c r="C6" s="15" t="s">
        <v>14</v>
      </c>
      <c r="D6" s="40"/>
      <c r="E6" s="40"/>
      <c r="F6" s="40"/>
      <c r="G6" s="12" t="s">
        <v>10</v>
      </c>
      <c r="H6" s="12" t="s">
        <v>23</v>
      </c>
      <c r="I6" s="12" t="s">
        <v>24</v>
      </c>
      <c r="J6" s="12" t="s">
        <v>0</v>
      </c>
      <c r="K6" s="12" t="s">
        <v>2</v>
      </c>
      <c r="L6" s="12" t="s">
        <v>9</v>
      </c>
      <c r="M6" s="6" t="s">
        <v>1</v>
      </c>
      <c r="N6" s="6" t="s">
        <v>3</v>
      </c>
      <c r="O6" s="6" t="s">
        <v>8</v>
      </c>
      <c r="P6" s="6" t="s">
        <v>1</v>
      </c>
      <c r="Q6" s="6" t="s">
        <v>3</v>
      </c>
      <c r="R6" s="6" t="s">
        <v>8</v>
      </c>
    </row>
    <row r="7" spans="1:18" s="7" customFormat="1" ht="19.8" customHeight="1" x14ac:dyDescent="0.3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  <c r="O7" s="16">
        <v>15</v>
      </c>
      <c r="P7" s="16">
        <v>16</v>
      </c>
      <c r="Q7" s="16">
        <v>17</v>
      </c>
      <c r="R7" s="16">
        <v>18</v>
      </c>
    </row>
    <row r="8" spans="1:18" s="7" customFormat="1" ht="60" customHeight="1" x14ac:dyDescent="0.3">
      <c r="A8" s="58"/>
      <c r="B8" s="43" t="s">
        <v>13</v>
      </c>
      <c r="C8" s="43" t="s">
        <v>14</v>
      </c>
      <c r="D8" s="23" t="s">
        <v>19</v>
      </c>
      <c r="E8" s="14"/>
      <c r="F8" s="36"/>
      <c r="G8" s="31">
        <f>G9+G10+G11+G12</f>
        <v>13081766.891900001</v>
      </c>
      <c r="H8" s="31">
        <f t="shared" ref="H8:I8" si="0">H9+H10+H11+H12</f>
        <v>15699341.983999997</v>
      </c>
      <c r="I8" s="31">
        <f t="shared" si="0"/>
        <v>17434878.099999998</v>
      </c>
      <c r="J8" s="31">
        <f>J9+J10+J11+J12</f>
        <v>20153484.943164736</v>
      </c>
      <c r="K8" s="31">
        <f t="shared" ref="K8:L8" si="1">K9+K10+K11+K12</f>
        <v>17798008.332724828</v>
      </c>
      <c r="L8" s="31">
        <f t="shared" si="1"/>
        <v>17582251.558943495</v>
      </c>
      <c r="M8" s="31">
        <f>M9+M10+M11+M12</f>
        <v>25577740.003164735</v>
      </c>
      <c r="N8" s="31">
        <f t="shared" ref="N8:O8" si="2">N9+N10+N11+N12</f>
        <v>21614825.90872483</v>
      </c>
      <c r="O8" s="31">
        <f t="shared" si="2"/>
        <v>22586785.078943498</v>
      </c>
      <c r="P8" s="31">
        <f t="shared" ref="P8:R8" si="3">P9+P10+P11+P12</f>
        <v>0</v>
      </c>
      <c r="Q8" s="31">
        <f t="shared" si="3"/>
        <v>0</v>
      </c>
      <c r="R8" s="31">
        <f t="shared" si="3"/>
        <v>0</v>
      </c>
    </row>
    <row r="9" spans="1:18" s="7" customFormat="1" ht="22.2" customHeight="1" x14ac:dyDescent="0.3">
      <c r="A9" s="59"/>
      <c r="B9" s="44"/>
      <c r="C9" s="44"/>
      <c r="D9" s="17" t="s">
        <v>25</v>
      </c>
      <c r="E9" s="4"/>
      <c r="F9" s="4"/>
      <c r="G9" s="30">
        <f>G15+G16+G17+G20+G22+G25+G30+G32+G34+G37+G40+G51+G52+G53+G54+G62+G63+G64+G65+G66+G67+G68+G69+G70+G75+G76+G77+G80</f>
        <v>8827802.6283000018</v>
      </c>
      <c r="H9" s="30">
        <f>H15+H16+H17+H20+H22+H25+H30+H32+H34+H37+H40+H51+H52+H53+H54+H62+H63+H64+H65+H66+H67+H68+H69+H70+H75+H76+H77+H80</f>
        <v>11824399.083999997</v>
      </c>
      <c r="I9" s="30">
        <f t="shared" ref="I9:L9" si="4">I15+I16+I17+I20+I22+I25+I30+I32+I34+I37+I40+I51+I52+I53+I54+I62+I63+I64+I65+I66+I67+I68+I69+I70+I75+I76+I77+I80</f>
        <v>12939974.499999996</v>
      </c>
      <c r="J9" s="30">
        <f t="shared" si="4"/>
        <v>13987122.219605388</v>
      </c>
      <c r="K9" s="30">
        <f>K15+K16+K17+K20+K22+K25+K30+K32+K34+K37+K40+K51+K52+K53+K54+K62+K63+K64+K65+K66+K67+K68+K69+K70+K75+K76+K77+K80</f>
        <v>13011577.982965387</v>
      </c>
      <c r="L9" s="30">
        <f t="shared" si="4"/>
        <v>12975695.306218719</v>
      </c>
      <c r="M9" s="30">
        <f>M15+M16+M17+M20+M22+M25+M30+M32+M34+M37+M40+M51+M52+M53+M54+M62+M63+M64+M65+M66+M67+M68+M69+M70+M75+M76+M77+M80</f>
        <v>14740059.739605388</v>
      </c>
      <c r="N9" s="30">
        <f t="shared" ref="N9:O9" si="5">N15+N16+N17+N20+N22+N25+N30+N32+N34+N37+N40+N51+N52+N53+N54+N62+N63+N64+N65+N66+N67+N68+N69+N70+N75+N76+N77+N80</f>
        <v>13872507.118965387</v>
      </c>
      <c r="O9" s="30">
        <f t="shared" si="5"/>
        <v>14048400.386218721</v>
      </c>
      <c r="P9" s="4"/>
      <c r="Q9" s="4"/>
      <c r="R9" s="4"/>
    </row>
    <row r="10" spans="1:18" s="7" customFormat="1" ht="25.2" customHeight="1" x14ac:dyDescent="0.3">
      <c r="A10" s="59"/>
      <c r="B10" s="44"/>
      <c r="C10" s="44"/>
      <c r="D10" s="17" t="s">
        <v>26</v>
      </c>
      <c r="E10" s="4"/>
      <c r="F10" s="4"/>
      <c r="G10" s="30">
        <f>G23+G26+G28+G35+G38+G41+G47+G48+G49+G55+G56+G57+G59+G72+G73+G78</f>
        <v>3380434.6195999999</v>
      </c>
      <c r="H10" s="30">
        <f t="shared" ref="H10:O10" si="6">H23+H26+H28+H35+H38+H41+H47+H48+H49+H55+H56+H57+H59+H72+H73+H78</f>
        <v>1527510.9</v>
      </c>
      <c r="I10" s="30">
        <f t="shared" si="6"/>
        <v>2143611.5</v>
      </c>
      <c r="J10" s="30">
        <f t="shared" si="6"/>
        <v>5006451.7062398065</v>
      </c>
      <c r="K10" s="30">
        <f t="shared" si="6"/>
        <v>4034689.4409854747</v>
      </c>
      <c r="L10" s="30">
        <f t="shared" si="6"/>
        <v>4606556.252724776</v>
      </c>
      <c r="M10" s="30">
        <f>M23+M26+M28+M35+M38+M41+M47+M48+M49+M55+M56+M57+M59+M72+M73+M78</f>
        <v>9677769.2462398075</v>
      </c>
      <c r="N10" s="30">
        <f t="shared" si="6"/>
        <v>6990577.8809854742</v>
      </c>
      <c r="O10" s="30">
        <f t="shared" si="6"/>
        <v>8538384.6927247755</v>
      </c>
      <c r="P10" s="4"/>
      <c r="Q10" s="4"/>
      <c r="R10" s="4"/>
    </row>
    <row r="11" spans="1:18" s="7" customFormat="1" ht="33" customHeight="1" x14ac:dyDescent="0.3">
      <c r="A11" s="59"/>
      <c r="B11" s="44"/>
      <c r="C11" s="44"/>
      <c r="D11" s="17" t="s">
        <v>27</v>
      </c>
      <c r="E11" s="4"/>
      <c r="F11" s="4"/>
      <c r="G11" s="30">
        <f>G61+G71</f>
        <v>500849.16000000003</v>
      </c>
      <c r="H11" s="30">
        <f t="shared" ref="H11:O11" si="7">H61+H71</f>
        <v>0</v>
      </c>
      <c r="I11" s="30">
        <f t="shared" si="7"/>
        <v>0</v>
      </c>
      <c r="J11" s="30">
        <f t="shared" si="7"/>
        <v>0</v>
      </c>
      <c r="K11" s="30">
        <f t="shared" si="7"/>
        <v>0</v>
      </c>
      <c r="L11" s="30">
        <f t="shared" si="7"/>
        <v>0</v>
      </c>
      <c r="M11" s="30">
        <f t="shared" si="7"/>
        <v>0</v>
      </c>
      <c r="N11" s="30">
        <f t="shared" si="7"/>
        <v>0</v>
      </c>
      <c r="O11" s="30">
        <f t="shared" si="7"/>
        <v>0</v>
      </c>
      <c r="P11" s="30">
        <f>P61+P71</f>
        <v>0</v>
      </c>
      <c r="Q11" s="30">
        <f>Q61+Q71</f>
        <v>0</v>
      </c>
      <c r="R11" s="30">
        <f>R61+R71</f>
        <v>0</v>
      </c>
    </row>
    <row r="12" spans="1:18" s="7" customFormat="1" ht="39" customHeight="1" x14ac:dyDescent="0.3">
      <c r="A12" s="59"/>
      <c r="B12" s="44"/>
      <c r="C12" s="44"/>
      <c r="D12" s="17" t="s">
        <v>141</v>
      </c>
      <c r="E12" s="4"/>
      <c r="F12" s="4"/>
      <c r="G12" s="30">
        <f>G42+G43+G44+G45+G46</f>
        <v>372680.48400000005</v>
      </c>
      <c r="H12" s="30">
        <f t="shared" ref="H12:N12" si="8">H42+H43+H44+H45+H46</f>
        <v>2347432</v>
      </c>
      <c r="I12" s="30">
        <f t="shared" si="8"/>
        <v>2351292.1</v>
      </c>
      <c r="J12" s="30">
        <f t="shared" si="8"/>
        <v>1159911.01731954</v>
      </c>
      <c r="K12" s="30">
        <f t="shared" si="8"/>
        <v>751740.90877396672</v>
      </c>
      <c r="L12" s="30">
        <f t="shared" si="8"/>
        <v>0</v>
      </c>
      <c r="M12" s="30">
        <f t="shared" si="8"/>
        <v>1159911.01731954</v>
      </c>
      <c r="N12" s="30">
        <f t="shared" si="8"/>
        <v>751740.90877396672</v>
      </c>
      <c r="O12" s="30">
        <f>O42+O43+O44+O45+O46</f>
        <v>0</v>
      </c>
      <c r="P12" s="30">
        <f>P42+P43+P44+P45+P46</f>
        <v>0</v>
      </c>
      <c r="Q12" s="30">
        <f>Q42+Q43+Q44+Q45+Q46</f>
        <v>0</v>
      </c>
      <c r="R12" s="30">
        <f>R42+R43+R44+R45+R46</f>
        <v>0</v>
      </c>
    </row>
    <row r="13" spans="1:18" s="7" customFormat="1" ht="40.799999999999997" customHeight="1" x14ac:dyDescent="0.3">
      <c r="A13" s="60"/>
      <c r="B13" s="45"/>
      <c r="C13" s="45"/>
      <c r="D13" s="18" t="s">
        <v>28</v>
      </c>
      <c r="E13" s="4"/>
      <c r="F13" s="4"/>
      <c r="G13" s="30">
        <f>G8-G11-G12</f>
        <v>12208237.247900002</v>
      </c>
      <c r="H13" s="30">
        <f t="shared" ref="H13:O13" si="9">H8-H11-H12</f>
        <v>13351909.983999997</v>
      </c>
      <c r="I13" s="30">
        <f t="shared" si="9"/>
        <v>15083585.999999998</v>
      </c>
      <c r="J13" s="30">
        <f>J8-J11-J12</f>
        <v>18993573.925845195</v>
      </c>
      <c r="K13" s="30">
        <f t="shared" si="9"/>
        <v>17046267.423950862</v>
      </c>
      <c r="L13" s="30">
        <f t="shared" si="9"/>
        <v>17582251.558943495</v>
      </c>
      <c r="M13" s="30">
        <f t="shared" si="9"/>
        <v>24417828.985845193</v>
      </c>
      <c r="N13" s="30">
        <f t="shared" si="9"/>
        <v>20863084.999950863</v>
      </c>
      <c r="O13" s="30">
        <f t="shared" si="9"/>
        <v>22586785.078943498</v>
      </c>
      <c r="P13" s="30">
        <f t="shared" ref="P13:R13" si="10">P8-P11-P12</f>
        <v>0</v>
      </c>
      <c r="Q13" s="30">
        <f t="shared" si="10"/>
        <v>0</v>
      </c>
      <c r="R13" s="30">
        <f t="shared" si="10"/>
        <v>0</v>
      </c>
    </row>
    <row r="14" spans="1:18" s="7" customFormat="1" ht="73.8" customHeight="1" x14ac:dyDescent="0.3">
      <c r="A14" s="21"/>
      <c r="B14" s="21">
        <v>1016</v>
      </c>
      <c r="C14" s="50" t="s">
        <v>18</v>
      </c>
      <c r="D14" s="51"/>
      <c r="E14" s="21" t="s">
        <v>42</v>
      </c>
      <c r="F14" s="21" t="s">
        <v>43</v>
      </c>
      <c r="G14" s="28">
        <f>G15+G16+G17+G42+G43+G44+G45+G46+G48+G49</f>
        <v>2593372.6639999999</v>
      </c>
      <c r="H14" s="28">
        <f t="shared" ref="H14:L14" si="11">H15+H16+H17+H42+H43+H44+H45+H46+H48+H49</f>
        <v>4215628.8000000007</v>
      </c>
      <c r="I14" s="28">
        <f t="shared" si="11"/>
        <v>4291775.0999999996</v>
      </c>
      <c r="J14" s="28">
        <f>J15+J16+J17+J42+J43+J44+J45+J46+J48+J49</f>
        <v>3574825.2173195397</v>
      </c>
      <c r="K14" s="28">
        <f t="shared" si="11"/>
        <v>2946752.7087739664</v>
      </c>
      <c r="L14" s="28">
        <f t="shared" si="11"/>
        <v>2192011.7999999998</v>
      </c>
      <c r="M14" s="28">
        <f>M15+M16+M17+M18+M42+M43+M44+M45+M46+M47+M48+M49</f>
        <v>8971080.2773195412</v>
      </c>
      <c r="N14" s="28">
        <f t="shared" ref="N14:O14" si="12">N15+N16+N17+N18+N42+N43+N44+N45+N46+N47+N48+N49</f>
        <v>6735570.2847739672</v>
      </c>
      <c r="O14" s="28">
        <f t="shared" si="12"/>
        <v>7168545.3200000003</v>
      </c>
      <c r="P14" s="21">
        <f t="shared" ref="P14:R14" si="13">SUM(P15:P49)</f>
        <v>0</v>
      </c>
      <c r="Q14" s="21">
        <f t="shared" si="13"/>
        <v>0</v>
      </c>
      <c r="R14" s="21">
        <f t="shared" si="13"/>
        <v>0</v>
      </c>
    </row>
    <row r="15" spans="1:18" s="7" customFormat="1" ht="45.6" customHeight="1" x14ac:dyDescent="0.3">
      <c r="A15" s="9"/>
      <c r="B15" s="9"/>
      <c r="C15" s="19">
        <v>11001</v>
      </c>
      <c r="D15" s="20" t="s">
        <v>52</v>
      </c>
      <c r="E15" s="20" t="s">
        <v>38</v>
      </c>
      <c r="F15" s="20" t="s">
        <v>39</v>
      </c>
      <c r="G15" s="33">
        <v>219678.24</v>
      </c>
      <c r="H15" s="24">
        <v>217255.8</v>
      </c>
      <c r="I15" s="24">
        <v>220752.8</v>
      </c>
      <c r="J15" s="24">
        <v>217255.8</v>
      </c>
      <c r="K15" s="24">
        <v>217255.8</v>
      </c>
      <c r="L15" s="24">
        <v>217255.8</v>
      </c>
      <c r="M15" s="24">
        <v>217255.8</v>
      </c>
      <c r="N15" s="24">
        <v>217255.8</v>
      </c>
      <c r="O15" s="24">
        <v>217255.8</v>
      </c>
      <c r="P15" s="24"/>
      <c r="Q15" s="24"/>
      <c r="R15" s="24"/>
    </row>
    <row r="16" spans="1:18" s="7" customFormat="1" ht="45.6" customHeight="1" x14ac:dyDescent="0.3">
      <c r="A16" s="48"/>
      <c r="B16" s="9"/>
      <c r="C16" s="19">
        <v>11003</v>
      </c>
      <c r="D16" s="20" t="s">
        <v>138</v>
      </c>
      <c r="E16" s="20" t="s">
        <v>139</v>
      </c>
      <c r="F16" s="20" t="s">
        <v>140</v>
      </c>
      <c r="G16" s="33">
        <v>22196.34</v>
      </c>
      <c r="H16" s="24">
        <v>0</v>
      </c>
      <c r="I16" s="24"/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/>
      <c r="Q16" s="24"/>
      <c r="R16" s="24"/>
    </row>
    <row r="17" spans="1:18" s="7" customFormat="1" ht="283.2" customHeight="1" x14ac:dyDescent="0.3">
      <c r="A17" s="49"/>
      <c r="B17" s="26"/>
      <c r="C17" s="19">
        <v>11004</v>
      </c>
      <c r="D17" s="20" t="s">
        <v>53</v>
      </c>
      <c r="E17" s="20" t="s">
        <v>40</v>
      </c>
      <c r="F17" s="20" t="s">
        <v>39</v>
      </c>
      <c r="G17" s="33">
        <v>1680617.6</v>
      </c>
      <c r="H17" s="25">
        <v>1650941</v>
      </c>
      <c r="I17" s="25">
        <v>1719730.2</v>
      </c>
      <c r="J17" s="25">
        <v>1974756</v>
      </c>
      <c r="K17" s="25">
        <v>1974756</v>
      </c>
      <c r="L17" s="25">
        <v>1974756</v>
      </c>
      <c r="M17" s="25">
        <v>1974756</v>
      </c>
      <c r="N17" s="25">
        <v>1974756</v>
      </c>
      <c r="O17" s="25">
        <v>1974756</v>
      </c>
      <c r="P17" s="24"/>
      <c r="Q17" s="24"/>
      <c r="R17" s="24"/>
    </row>
    <row r="18" spans="1:18" s="7" customFormat="1" ht="15.6" customHeight="1" x14ac:dyDescent="0.3">
      <c r="A18" s="49"/>
      <c r="B18" s="26"/>
      <c r="C18" s="55" t="s">
        <v>116</v>
      </c>
      <c r="D18" s="56"/>
      <c r="E18" s="20"/>
      <c r="F18" s="20"/>
      <c r="G18" s="33"/>
      <c r="H18" s="25"/>
      <c r="I18" s="25"/>
      <c r="J18" s="25"/>
      <c r="K18" s="25"/>
      <c r="L18" s="25"/>
      <c r="M18" s="27">
        <v>4616725.96</v>
      </c>
      <c r="N18" s="27">
        <v>3228817.5759999999</v>
      </c>
      <c r="O18" s="27">
        <v>3976533.52</v>
      </c>
      <c r="P18" s="24"/>
      <c r="Q18" s="24"/>
      <c r="R18" s="24"/>
    </row>
    <row r="19" spans="1:18" s="7" customFormat="1" ht="88.2" customHeight="1" x14ac:dyDescent="0.3">
      <c r="A19" s="49"/>
      <c r="B19" s="26"/>
      <c r="C19" s="52" t="s">
        <v>149</v>
      </c>
      <c r="D19" s="20" t="s">
        <v>142</v>
      </c>
      <c r="E19" s="20" t="s">
        <v>125</v>
      </c>
      <c r="F19" s="24" t="s">
        <v>108</v>
      </c>
      <c r="G19" s="33"/>
      <c r="H19" s="24"/>
      <c r="I19" s="24"/>
      <c r="J19" s="24"/>
      <c r="K19" s="24"/>
      <c r="L19" s="24"/>
      <c r="M19" s="27">
        <v>52800</v>
      </c>
      <c r="N19" s="27">
        <v>28800</v>
      </c>
      <c r="O19" s="27">
        <v>28800</v>
      </c>
      <c r="P19" s="24"/>
      <c r="Q19" s="24"/>
      <c r="R19" s="19"/>
    </row>
    <row r="20" spans="1:18" s="7" customFormat="1" ht="17.399999999999999" customHeight="1" x14ac:dyDescent="0.3">
      <c r="A20" s="49"/>
      <c r="B20" s="26"/>
      <c r="C20" s="53"/>
      <c r="D20" s="20" t="s">
        <v>143</v>
      </c>
      <c r="E20" s="20"/>
      <c r="F20" s="24"/>
      <c r="G20" s="33"/>
      <c r="H20" s="24"/>
      <c r="I20" s="24"/>
      <c r="J20" s="24"/>
      <c r="K20" s="24"/>
      <c r="L20" s="24"/>
      <c r="M20" s="25">
        <v>52800</v>
      </c>
      <c r="N20" s="25">
        <v>28800</v>
      </c>
      <c r="O20" s="25">
        <v>28800</v>
      </c>
      <c r="P20" s="24"/>
      <c r="Q20" s="24"/>
      <c r="R20" s="19"/>
    </row>
    <row r="21" spans="1:18" s="7" customFormat="1" ht="123" customHeight="1" x14ac:dyDescent="0.3">
      <c r="A21" s="49"/>
      <c r="B21" s="26"/>
      <c r="C21" s="52" t="s">
        <v>149</v>
      </c>
      <c r="D21" s="20" t="s">
        <v>144</v>
      </c>
      <c r="E21" s="20" t="s">
        <v>126</v>
      </c>
      <c r="F21" s="20" t="s">
        <v>108</v>
      </c>
      <c r="G21" s="33"/>
      <c r="H21" s="24"/>
      <c r="I21" s="24"/>
      <c r="J21" s="24"/>
      <c r="K21" s="24"/>
      <c r="L21" s="24"/>
      <c r="M21" s="35">
        <v>171000</v>
      </c>
      <c r="N21" s="35">
        <v>171000</v>
      </c>
      <c r="O21" s="35">
        <v>114000</v>
      </c>
      <c r="P21" s="24"/>
      <c r="Q21" s="24"/>
      <c r="R21" s="24"/>
    </row>
    <row r="22" spans="1:18" s="7" customFormat="1" ht="22.8" customHeight="1" x14ac:dyDescent="0.3">
      <c r="A22" s="49"/>
      <c r="B22" s="26"/>
      <c r="C22" s="54"/>
      <c r="D22" s="20" t="s">
        <v>143</v>
      </c>
      <c r="E22" s="20"/>
      <c r="F22" s="20"/>
      <c r="G22" s="33"/>
      <c r="H22" s="24"/>
      <c r="I22" s="24"/>
      <c r="J22" s="24"/>
      <c r="K22" s="24"/>
      <c r="L22" s="24"/>
      <c r="M22" s="24">
        <v>41000</v>
      </c>
      <c r="N22" s="25">
        <v>71000</v>
      </c>
      <c r="O22" s="25">
        <v>81000</v>
      </c>
      <c r="P22" s="24"/>
      <c r="Q22" s="24"/>
      <c r="R22" s="24"/>
    </row>
    <row r="23" spans="1:18" s="7" customFormat="1" ht="21" customHeight="1" x14ac:dyDescent="0.3">
      <c r="A23" s="49"/>
      <c r="B23" s="26"/>
      <c r="C23" s="53"/>
      <c r="D23" s="20" t="s">
        <v>145</v>
      </c>
      <c r="E23" s="20"/>
      <c r="F23" s="20"/>
      <c r="G23" s="34"/>
      <c r="H23" s="4"/>
      <c r="I23" s="4"/>
      <c r="J23" s="4"/>
      <c r="K23" s="4"/>
      <c r="L23" s="4"/>
      <c r="M23" s="25">
        <v>130000</v>
      </c>
      <c r="N23" s="25">
        <v>100000</v>
      </c>
      <c r="O23" s="25">
        <v>33000</v>
      </c>
      <c r="P23" s="24"/>
      <c r="Q23" s="24"/>
      <c r="R23" s="24"/>
    </row>
    <row r="24" spans="1:18" s="7" customFormat="1" ht="285" customHeight="1" x14ac:dyDescent="0.3">
      <c r="A24" s="49"/>
      <c r="B24" s="26"/>
      <c r="C24" s="52" t="s">
        <v>149</v>
      </c>
      <c r="D24" s="20" t="s">
        <v>117</v>
      </c>
      <c r="E24" s="20" t="s">
        <v>128</v>
      </c>
      <c r="F24" s="20" t="s">
        <v>108</v>
      </c>
      <c r="G24" s="34"/>
      <c r="H24" s="4"/>
      <c r="I24" s="4"/>
      <c r="J24" s="4"/>
      <c r="K24" s="4"/>
      <c r="L24" s="4"/>
      <c r="M24" s="27">
        <v>449460</v>
      </c>
      <c r="N24" s="27">
        <v>117560</v>
      </c>
      <c r="O24" s="27">
        <v>124000</v>
      </c>
      <c r="P24" s="24"/>
      <c r="Q24" s="24"/>
      <c r="R24" s="24"/>
    </row>
    <row r="25" spans="1:18" s="7" customFormat="1" ht="17.399999999999999" customHeight="1" x14ac:dyDescent="0.3">
      <c r="A25" s="49"/>
      <c r="B25" s="26"/>
      <c r="C25" s="54"/>
      <c r="D25" s="20" t="s">
        <v>143</v>
      </c>
      <c r="E25" s="20"/>
      <c r="F25" s="20"/>
      <c r="G25" s="34"/>
      <c r="H25" s="4"/>
      <c r="I25" s="4"/>
      <c r="J25" s="4"/>
      <c r="K25" s="4"/>
      <c r="L25" s="4"/>
      <c r="M25" s="25">
        <v>32000</v>
      </c>
      <c r="N25" s="25">
        <v>9000</v>
      </c>
      <c r="O25" s="25">
        <v>21000</v>
      </c>
      <c r="P25" s="24"/>
      <c r="Q25" s="24"/>
      <c r="R25" s="24"/>
    </row>
    <row r="26" spans="1:18" s="7" customFormat="1" ht="22.2" customHeight="1" x14ac:dyDescent="0.3">
      <c r="A26" s="49"/>
      <c r="B26" s="26"/>
      <c r="C26" s="53"/>
      <c r="D26" s="20" t="s">
        <v>145</v>
      </c>
      <c r="E26" s="20"/>
      <c r="F26" s="20"/>
      <c r="G26" s="34"/>
      <c r="H26" s="4"/>
      <c r="I26" s="4"/>
      <c r="J26" s="4"/>
      <c r="K26" s="4"/>
      <c r="L26" s="4"/>
      <c r="M26" s="25">
        <v>417460</v>
      </c>
      <c r="N26" s="25">
        <v>108560</v>
      </c>
      <c r="O26" s="25">
        <v>103000</v>
      </c>
      <c r="P26" s="24"/>
      <c r="Q26" s="24"/>
      <c r="R26" s="24"/>
    </row>
    <row r="27" spans="1:18" s="7" customFormat="1" ht="194.4" customHeight="1" x14ac:dyDescent="0.3">
      <c r="A27" s="49"/>
      <c r="B27" s="26"/>
      <c r="C27" s="52" t="s">
        <v>149</v>
      </c>
      <c r="D27" s="20" t="s">
        <v>118</v>
      </c>
      <c r="E27" s="20" t="s">
        <v>129</v>
      </c>
      <c r="F27" s="20" t="s">
        <v>108</v>
      </c>
      <c r="G27" s="34"/>
      <c r="H27" s="4"/>
      <c r="I27" s="4"/>
      <c r="J27" s="4"/>
      <c r="K27" s="4"/>
      <c r="L27" s="4"/>
      <c r="M27" s="27">
        <v>653000</v>
      </c>
      <c r="N27" s="27">
        <v>522100</v>
      </c>
      <c r="O27" s="27">
        <v>858600</v>
      </c>
      <c r="P27" s="24"/>
      <c r="Q27" s="24"/>
      <c r="R27" s="24"/>
    </row>
    <row r="28" spans="1:18" s="7" customFormat="1" ht="27.6" customHeight="1" x14ac:dyDescent="0.3">
      <c r="A28" s="49"/>
      <c r="B28" s="26"/>
      <c r="C28" s="53"/>
      <c r="D28" s="20" t="s">
        <v>145</v>
      </c>
      <c r="E28" s="20"/>
      <c r="F28" s="20"/>
      <c r="G28" s="34"/>
      <c r="H28" s="4"/>
      <c r="I28" s="4"/>
      <c r="J28" s="4"/>
      <c r="K28" s="4"/>
      <c r="L28" s="4"/>
      <c r="M28" s="25">
        <v>653000</v>
      </c>
      <c r="N28" s="25">
        <v>522100</v>
      </c>
      <c r="O28" s="25">
        <v>858600</v>
      </c>
      <c r="P28" s="24"/>
      <c r="Q28" s="24"/>
      <c r="R28" s="24"/>
    </row>
    <row r="29" spans="1:18" s="7" customFormat="1" ht="73.2" customHeight="1" x14ac:dyDescent="0.3">
      <c r="A29" s="49"/>
      <c r="B29" s="26"/>
      <c r="C29" s="52" t="s">
        <v>149</v>
      </c>
      <c r="D29" s="20" t="s">
        <v>119</v>
      </c>
      <c r="E29" s="20" t="s">
        <v>130</v>
      </c>
      <c r="F29" s="20" t="s">
        <v>108</v>
      </c>
      <c r="G29" s="34"/>
      <c r="H29" s="4"/>
      <c r="I29" s="4"/>
      <c r="J29" s="4"/>
      <c r="K29" s="4"/>
      <c r="L29" s="4"/>
      <c r="M29" s="27">
        <v>60750</v>
      </c>
      <c r="N29" s="27">
        <v>60750</v>
      </c>
      <c r="O29" s="27">
        <v>60750</v>
      </c>
      <c r="P29" s="24"/>
      <c r="Q29" s="24"/>
      <c r="R29" s="24"/>
    </row>
    <row r="30" spans="1:18" s="7" customFormat="1" ht="21" customHeight="1" x14ac:dyDescent="0.3">
      <c r="A30" s="49"/>
      <c r="B30" s="26"/>
      <c r="C30" s="53"/>
      <c r="D30" s="20" t="s">
        <v>143</v>
      </c>
      <c r="E30" s="20"/>
      <c r="F30" s="20"/>
      <c r="G30" s="34"/>
      <c r="H30" s="4"/>
      <c r="I30" s="4"/>
      <c r="J30" s="4"/>
      <c r="K30" s="4"/>
      <c r="L30" s="4"/>
      <c r="M30" s="25">
        <v>60750</v>
      </c>
      <c r="N30" s="25">
        <v>60750</v>
      </c>
      <c r="O30" s="25">
        <v>60750</v>
      </c>
      <c r="P30" s="24"/>
      <c r="Q30" s="24"/>
      <c r="R30" s="24"/>
    </row>
    <row r="31" spans="1:18" s="7" customFormat="1" ht="90" customHeight="1" x14ac:dyDescent="0.3">
      <c r="A31" s="49"/>
      <c r="B31" s="26"/>
      <c r="C31" s="52" t="s">
        <v>149</v>
      </c>
      <c r="D31" s="20" t="s">
        <v>120</v>
      </c>
      <c r="E31" s="20" t="s">
        <v>127</v>
      </c>
      <c r="F31" s="20" t="s">
        <v>108</v>
      </c>
      <c r="G31" s="34"/>
      <c r="H31" s="4"/>
      <c r="I31" s="4"/>
      <c r="J31" s="4"/>
      <c r="K31" s="4"/>
      <c r="L31" s="4"/>
      <c r="M31" s="27">
        <v>31000</v>
      </c>
      <c r="N31" s="27">
        <v>31000</v>
      </c>
      <c r="O31" s="27">
        <v>31000</v>
      </c>
      <c r="P31" s="24"/>
      <c r="Q31" s="24"/>
      <c r="R31" s="24"/>
    </row>
    <row r="32" spans="1:18" s="7" customFormat="1" ht="21.6" customHeight="1" x14ac:dyDescent="0.3">
      <c r="A32" s="49"/>
      <c r="B32" s="26"/>
      <c r="C32" s="53"/>
      <c r="D32" s="20" t="s">
        <v>143</v>
      </c>
      <c r="E32" s="20"/>
      <c r="F32" s="20"/>
      <c r="G32" s="34"/>
      <c r="H32" s="4"/>
      <c r="I32" s="4"/>
      <c r="J32" s="4"/>
      <c r="K32" s="4"/>
      <c r="L32" s="4"/>
      <c r="M32" s="25">
        <v>31000</v>
      </c>
      <c r="N32" s="25">
        <v>31000</v>
      </c>
      <c r="O32" s="25">
        <v>31000</v>
      </c>
      <c r="P32" s="24"/>
      <c r="Q32" s="24"/>
      <c r="R32" s="24"/>
    </row>
    <row r="33" spans="1:18" s="7" customFormat="1" ht="102" customHeight="1" x14ac:dyDescent="0.3">
      <c r="A33" s="49"/>
      <c r="B33" s="26"/>
      <c r="C33" s="52" t="s">
        <v>149</v>
      </c>
      <c r="D33" s="20" t="s">
        <v>121</v>
      </c>
      <c r="E33" s="20" t="s">
        <v>122</v>
      </c>
      <c r="F33" s="20" t="s">
        <v>108</v>
      </c>
      <c r="G33" s="34"/>
      <c r="H33" s="4"/>
      <c r="I33" s="4"/>
      <c r="J33" s="4"/>
      <c r="K33" s="4"/>
      <c r="L33" s="4"/>
      <c r="M33" s="27">
        <v>719620</v>
      </c>
      <c r="N33" s="27">
        <v>152320</v>
      </c>
      <c r="O33" s="27">
        <v>181570</v>
      </c>
      <c r="P33" s="24"/>
      <c r="Q33" s="24"/>
      <c r="R33" s="24"/>
    </row>
    <row r="34" spans="1:18" s="7" customFormat="1" ht="18.600000000000001" customHeight="1" x14ac:dyDescent="0.3">
      <c r="A34" s="49"/>
      <c r="B34" s="26"/>
      <c r="C34" s="54"/>
      <c r="D34" s="20" t="s">
        <v>143</v>
      </c>
      <c r="E34" s="20"/>
      <c r="F34" s="20"/>
      <c r="G34" s="34"/>
      <c r="H34" s="4"/>
      <c r="I34" s="4"/>
      <c r="J34" s="4"/>
      <c r="K34" s="4"/>
      <c r="L34" s="4"/>
      <c r="M34" s="25">
        <v>88520</v>
      </c>
      <c r="N34" s="25">
        <v>97320</v>
      </c>
      <c r="O34" s="25">
        <v>104570</v>
      </c>
      <c r="P34" s="24"/>
      <c r="Q34" s="24"/>
      <c r="R34" s="24"/>
    </row>
    <row r="35" spans="1:18" s="7" customFormat="1" ht="17.399999999999999" customHeight="1" x14ac:dyDescent="0.3">
      <c r="A35" s="49"/>
      <c r="B35" s="26"/>
      <c r="C35" s="53"/>
      <c r="D35" s="20" t="s">
        <v>145</v>
      </c>
      <c r="E35" s="20"/>
      <c r="F35" s="20"/>
      <c r="G35" s="34"/>
      <c r="H35" s="4"/>
      <c r="I35" s="4"/>
      <c r="J35" s="4"/>
      <c r="K35" s="4"/>
      <c r="L35" s="4"/>
      <c r="M35" s="25">
        <v>631100</v>
      </c>
      <c r="N35" s="25">
        <v>55000</v>
      </c>
      <c r="O35" s="25">
        <v>77000</v>
      </c>
      <c r="P35" s="24"/>
      <c r="Q35" s="24"/>
      <c r="R35" s="24"/>
    </row>
    <row r="36" spans="1:18" s="7" customFormat="1" ht="97.2" customHeight="1" x14ac:dyDescent="0.3">
      <c r="A36" s="49"/>
      <c r="B36" s="26"/>
      <c r="C36" s="52" t="s">
        <v>149</v>
      </c>
      <c r="D36" s="20" t="s">
        <v>123</v>
      </c>
      <c r="E36" s="20" t="s">
        <v>131</v>
      </c>
      <c r="F36" s="20" t="s">
        <v>108</v>
      </c>
      <c r="G36" s="34"/>
      <c r="H36" s="4"/>
      <c r="I36" s="4"/>
      <c r="J36" s="4"/>
      <c r="K36" s="4"/>
      <c r="L36" s="4"/>
      <c r="M36" s="27">
        <v>1579095.96</v>
      </c>
      <c r="N36" s="27">
        <v>1639767.5759999999</v>
      </c>
      <c r="O36" s="27">
        <v>1730933.52</v>
      </c>
      <c r="P36" s="24"/>
      <c r="Q36" s="24"/>
      <c r="R36" s="24"/>
    </row>
    <row r="37" spans="1:18" s="7" customFormat="1" ht="18.600000000000001" customHeight="1" x14ac:dyDescent="0.3">
      <c r="A37" s="49"/>
      <c r="B37" s="26"/>
      <c r="C37" s="54"/>
      <c r="D37" s="20" t="s">
        <v>143</v>
      </c>
      <c r="E37" s="20"/>
      <c r="F37" s="20"/>
      <c r="G37" s="34"/>
      <c r="H37" s="4"/>
      <c r="I37" s="4"/>
      <c r="J37" s="4"/>
      <c r="K37" s="4"/>
      <c r="L37" s="4"/>
      <c r="M37" s="25">
        <v>296867.52</v>
      </c>
      <c r="N37" s="25">
        <v>357539.13600000006</v>
      </c>
      <c r="O37" s="25">
        <v>448705.07999999996</v>
      </c>
      <c r="P37" s="24"/>
      <c r="Q37" s="24"/>
      <c r="R37" s="24"/>
    </row>
    <row r="38" spans="1:18" s="7" customFormat="1" ht="19.2" customHeight="1" x14ac:dyDescent="0.3">
      <c r="A38" s="49"/>
      <c r="B38" s="26"/>
      <c r="C38" s="53"/>
      <c r="D38" s="20" t="s">
        <v>145</v>
      </c>
      <c r="E38" s="20"/>
      <c r="F38" s="20"/>
      <c r="G38" s="34"/>
      <c r="H38" s="4"/>
      <c r="I38" s="4"/>
      <c r="J38" s="4"/>
      <c r="K38" s="4"/>
      <c r="L38" s="4"/>
      <c r="M38" s="25">
        <v>1282228.44</v>
      </c>
      <c r="N38" s="25">
        <v>1282228.44</v>
      </c>
      <c r="O38" s="25">
        <v>1282228.44</v>
      </c>
      <c r="P38" s="24"/>
      <c r="Q38" s="24"/>
      <c r="R38" s="24"/>
    </row>
    <row r="39" spans="1:18" s="7" customFormat="1" ht="207.6" customHeight="1" x14ac:dyDescent="0.3">
      <c r="A39" s="49"/>
      <c r="B39" s="26"/>
      <c r="C39" s="52" t="s">
        <v>149</v>
      </c>
      <c r="D39" s="20" t="s">
        <v>124</v>
      </c>
      <c r="E39" s="20" t="s">
        <v>132</v>
      </c>
      <c r="F39" s="20" t="s">
        <v>108</v>
      </c>
      <c r="G39" s="34"/>
      <c r="H39" s="4"/>
      <c r="I39" s="4"/>
      <c r="J39" s="4"/>
      <c r="K39" s="4"/>
      <c r="L39" s="4"/>
      <c r="M39" s="27">
        <v>900000</v>
      </c>
      <c r="N39" s="27">
        <v>505520</v>
      </c>
      <c r="O39" s="27">
        <v>846880</v>
      </c>
      <c r="P39" s="24"/>
      <c r="Q39" s="24"/>
      <c r="R39" s="24"/>
    </row>
    <row r="40" spans="1:18" s="7" customFormat="1" ht="19.8" customHeight="1" x14ac:dyDescent="0.3">
      <c r="A40" s="49"/>
      <c r="B40" s="26"/>
      <c r="C40" s="54"/>
      <c r="D40" s="20" t="s">
        <v>143</v>
      </c>
      <c r="E40" s="20"/>
      <c r="F40" s="20"/>
      <c r="G40" s="34"/>
      <c r="H40" s="4"/>
      <c r="I40" s="4"/>
      <c r="J40" s="4"/>
      <c r="K40" s="4"/>
      <c r="L40" s="4"/>
      <c r="M40" s="25">
        <v>150000</v>
      </c>
      <c r="N40" s="25">
        <v>205520</v>
      </c>
      <c r="O40" s="25">
        <v>296880</v>
      </c>
      <c r="P40" s="24"/>
      <c r="Q40" s="24"/>
      <c r="R40" s="24"/>
    </row>
    <row r="41" spans="1:18" s="7" customFormat="1" ht="24" customHeight="1" x14ac:dyDescent="0.3">
      <c r="A41" s="49"/>
      <c r="B41" s="26"/>
      <c r="C41" s="53"/>
      <c r="D41" s="20" t="s">
        <v>145</v>
      </c>
      <c r="E41" s="20"/>
      <c r="F41" s="20"/>
      <c r="G41" s="34"/>
      <c r="H41" s="4"/>
      <c r="I41" s="4"/>
      <c r="J41" s="4"/>
      <c r="K41" s="4"/>
      <c r="L41" s="4"/>
      <c r="M41" s="25">
        <v>750000</v>
      </c>
      <c r="N41" s="25">
        <v>300000</v>
      </c>
      <c r="O41" s="25">
        <v>550000</v>
      </c>
      <c r="P41" s="24"/>
      <c r="Q41" s="24"/>
      <c r="R41" s="24"/>
    </row>
    <row r="42" spans="1:18" s="7" customFormat="1" ht="61.2" customHeight="1" x14ac:dyDescent="0.3">
      <c r="A42" s="49"/>
      <c r="B42" s="26"/>
      <c r="C42" s="19">
        <v>11005</v>
      </c>
      <c r="D42" s="20" t="s">
        <v>30</v>
      </c>
      <c r="E42" s="20" t="s">
        <v>41</v>
      </c>
      <c r="F42" s="19" t="s">
        <v>39</v>
      </c>
      <c r="G42" s="20">
        <v>12685.5</v>
      </c>
      <c r="H42" s="4"/>
      <c r="I42" s="4"/>
      <c r="J42" s="4"/>
      <c r="K42" s="4"/>
      <c r="L42" s="4"/>
      <c r="M42" s="4"/>
      <c r="N42" s="4"/>
      <c r="O42" s="4"/>
      <c r="P42" s="24"/>
      <c r="Q42" s="24"/>
      <c r="R42" s="24"/>
    </row>
    <row r="43" spans="1:18" s="7" customFormat="1" ht="75.599999999999994" x14ac:dyDescent="0.3">
      <c r="A43" s="49"/>
      <c r="B43" s="26"/>
      <c r="C43" s="19">
        <v>11006</v>
      </c>
      <c r="D43" s="20" t="s">
        <v>31</v>
      </c>
      <c r="E43" s="20" t="s">
        <v>32</v>
      </c>
      <c r="F43" s="19" t="s">
        <v>29</v>
      </c>
      <c r="G43" s="20">
        <v>71481.19</v>
      </c>
      <c r="H43" s="25">
        <v>22953</v>
      </c>
      <c r="I43" s="25">
        <v>23820</v>
      </c>
      <c r="J43" s="4"/>
      <c r="K43" s="4"/>
      <c r="L43" s="4"/>
      <c r="M43" s="4"/>
      <c r="N43" s="4"/>
      <c r="O43" s="4"/>
      <c r="P43" s="24"/>
      <c r="Q43" s="24"/>
      <c r="R43" s="24"/>
    </row>
    <row r="44" spans="1:18" s="7" customFormat="1" ht="63" customHeight="1" x14ac:dyDescent="0.3">
      <c r="A44" s="49"/>
      <c r="B44" s="26"/>
      <c r="C44" s="19">
        <v>11009</v>
      </c>
      <c r="D44" s="20" t="s">
        <v>33</v>
      </c>
      <c r="E44" s="20" t="s">
        <v>51</v>
      </c>
      <c r="F44" s="19" t="s">
        <v>39</v>
      </c>
      <c r="G44" s="20">
        <v>161528.21000000002</v>
      </c>
      <c r="H44" s="25">
        <v>1948700.1</v>
      </c>
      <c r="I44" s="25">
        <v>2022308.1</v>
      </c>
      <c r="J44" s="25">
        <v>994840.04100000008</v>
      </c>
      <c r="K44" s="25">
        <v>356972.31124700001</v>
      </c>
      <c r="L44" s="4"/>
      <c r="M44" s="25">
        <v>994840.04100000008</v>
      </c>
      <c r="N44" s="25">
        <v>356972.31124700001</v>
      </c>
      <c r="O44" s="4"/>
      <c r="P44" s="24"/>
      <c r="Q44" s="24"/>
      <c r="R44" s="24"/>
    </row>
    <row r="45" spans="1:18" s="7" customFormat="1" ht="82.2" customHeight="1" x14ac:dyDescent="0.3">
      <c r="A45" s="49"/>
      <c r="B45" s="26"/>
      <c r="C45" s="19">
        <v>11010</v>
      </c>
      <c r="D45" s="20" t="s">
        <v>34</v>
      </c>
      <c r="E45" s="20" t="s">
        <v>50</v>
      </c>
      <c r="F45" s="19" t="s">
        <v>39</v>
      </c>
      <c r="G45" s="20">
        <v>126985.584</v>
      </c>
      <c r="H45" s="25">
        <v>248485.4</v>
      </c>
      <c r="I45" s="25">
        <v>305164</v>
      </c>
      <c r="J45" s="25">
        <v>124625.064</v>
      </c>
      <c r="K45" s="25">
        <v>344054.57177869836</v>
      </c>
      <c r="L45" s="4"/>
      <c r="M45" s="25">
        <v>124625.064</v>
      </c>
      <c r="N45" s="25">
        <v>344054.57177869836</v>
      </c>
      <c r="O45" s="4"/>
      <c r="P45" s="4"/>
      <c r="Q45" s="4"/>
      <c r="R45" s="4"/>
    </row>
    <row r="46" spans="1:18" s="7" customFormat="1" ht="72.599999999999994" customHeight="1" x14ac:dyDescent="0.3">
      <c r="A46" s="49"/>
      <c r="B46" s="26"/>
      <c r="C46" s="19">
        <v>12002</v>
      </c>
      <c r="D46" s="20" t="s">
        <v>114</v>
      </c>
      <c r="E46" s="20" t="s">
        <v>115</v>
      </c>
      <c r="F46" s="19" t="s">
        <v>39</v>
      </c>
      <c r="G46" s="20"/>
      <c r="H46" s="25">
        <v>127293.5</v>
      </c>
      <c r="I46" s="25"/>
      <c r="J46" s="25">
        <v>40445.912319540002</v>
      </c>
      <c r="K46" s="25">
        <v>50714.025748268301</v>
      </c>
      <c r="L46" s="4"/>
      <c r="M46" s="25">
        <v>40445.912319540002</v>
      </c>
      <c r="N46" s="25">
        <v>50714.025748268301</v>
      </c>
      <c r="O46" s="4"/>
      <c r="P46" s="4"/>
      <c r="Q46" s="4"/>
      <c r="R46" s="4"/>
    </row>
    <row r="47" spans="1:18" s="7" customFormat="1" ht="40.799999999999997" customHeight="1" x14ac:dyDescent="0.3">
      <c r="A47" s="49"/>
      <c r="B47" s="26"/>
      <c r="C47" s="19" t="s">
        <v>148</v>
      </c>
      <c r="D47" s="20" t="s">
        <v>146</v>
      </c>
      <c r="E47" s="20"/>
      <c r="F47" s="19"/>
      <c r="G47" s="19"/>
      <c r="H47" s="38"/>
      <c r="I47" s="38"/>
      <c r="J47" s="38"/>
      <c r="K47" s="38"/>
      <c r="L47" s="5"/>
      <c r="M47" s="38">
        <v>779529.1</v>
      </c>
      <c r="N47" s="38">
        <v>560000</v>
      </c>
      <c r="O47" s="5">
        <v>1000000</v>
      </c>
      <c r="P47" s="4"/>
      <c r="Q47" s="4"/>
      <c r="R47" s="4"/>
    </row>
    <row r="48" spans="1:18" s="7" customFormat="1" ht="52.2" customHeight="1" x14ac:dyDescent="0.3">
      <c r="A48" s="49"/>
      <c r="B48" s="26"/>
      <c r="C48" s="19">
        <v>32001</v>
      </c>
      <c r="D48" s="20" t="s">
        <v>35</v>
      </c>
      <c r="E48" s="20" t="s">
        <v>36</v>
      </c>
      <c r="F48" s="19" t="s">
        <v>55</v>
      </c>
      <c r="G48" s="19"/>
      <c r="H48" s="38"/>
      <c r="I48" s="38"/>
      <c r="J48" s="38"/>
      <c r="K48" s="38"/>
      <c r="L48" s="5"/>
      <c r="M48" s="38"/>
      <c r="N48" s="38"/>
      <c r="O48" s="5"/>
      <c r="P48" s="4"/>
      <c r="Q48" s="4"/>
      <c r="R48" s="4"/>
    </row>
    <row r="49" spans="1:18" s="7" customFormat="1" ht="62.4" customHeight="1" x14ac:dyDescent="0.3">
      <c r="A49" s="57"/>
      <c r="B49" s="10"/>
      <c r="C49" s="19">
        <v>32003</v>
      </c>
      <c r="D49" s="20" t="s">
        <v>54</v>
      </c>
      <c r="E49" s="20" t="s">
        <v>37</v>
      </c>
      <c r="F49" s="19" t="s">
        <v>55</v>
      </c>
      <c r="G49" s="19">
        <v>298200</v>
      </c>
      <c r="H49" s="38"/>
      <c r="I49" s="38"/>
      <c r="J49" s="38">
        <v>222902.39999999999</v>
      </c>
      <c r="K49" s="38">
        <v>3000</v>
      </c>
      <c r="L49" s="5"/>
      <c r="M49" s="38">
        <v>222902.39999999999</v>
      </c>
      <c r="N49" s="38">
        <v>3000</v>
      </c>
      <c r="O49" s="5"/>
      <c r="P49" s="4"/>
      <c r="Q49" s="4"/>
      <c r="R49" s="4"/>
    </row>
    <row r="50" spans="1:18" s="7" customFormat="1" ht="81.599999999999994" customHeight="1" x14ac:dyDescent="0.3">
      <c r="A50" s="21"/>
      <c r="B50" s="21">
        <v>1071</v>
      </c>
      <c r="C50" s="50" t="s">
        <v>44</v>
      </c>
      <c r="D50" s="51"/>
      <c r="E50" s="21" t="s">
        <v>45</v>
      </c>
      <c r="F50" s="21" t="s">
        <v>46</v>
      </c>
      <c r="G50" s="28">
        <f>SUM(G51+G52+G53+G54+G55+G56+G57)</f>
        <v>6407216.0679000001</v>
      </c>
      <c r="H50" s="28">
        <f t="shared" ref="H50:O50" si="14">SUM(H51+H52+H53+H54+H55+H56+H57)</f>
        <v>8276520.0839999998</v>
      </c>
      <c r="I50" s="28">
        <f t="shared" si="14"/>
        <v>9147286.2999999989</v>
      </c>
      <c r="J50" s="28">
        <f t="shared" si="14"/>
        <v>10938042.499205392</v>
      </c>
      <c r="K50" s="28">
        <f>SUM(K51+K52+K53+K54+K55+K56+K57)</f>
        <v>9039595.2625653893</v>
      </c>
      <c r="L50" s="28">
        <f t="shared" si="14"/>
        <v>9064685.5858187228</v>
      </c>
      <c r="M50" s="28">
        <f t="shared" si="14"/>
        <v>10938042.499205392</v>
      </c>
      <c r="N50" s="28">
        <f t="shared" si="14"/>
        <v>9039595.2625653893</v>
      </c>
      <c r="O50" s="28">
        <f t="shared" si="14"/>
        <v>9064685.5858187228</v>
      </c>
      <c r="P50" s="21">
        <f t="shared" ref="P50:R50" si="15">SUM(P51+P52+P54+P55)</f>
        <v>0</v>
      </c>
      <c r="Q50" s="21">
        <f t="shared" si="15"/>
        <v>0</v>
      </c>
      <c r="R50" s="21">
        <f t="shared" si="15"/>
        <v>0</v>
      </c>
    </row>
    <row r="51" spans="1:18" s="7" customFormat="1" ht="361.8" customHeight="1" x14ac:dyDescent="0.3">
      <c r="A51" s="48"/>
      <c r="B51" s="48"/>
      <c r="C51" s="19">
        <v>11001</v>
      </c>
      <c r="D51" s="20" t="s">
        <v>59</v>
      </c>
      <c r="E51" s="20" t="s">
        <v>47</v>
      </c>
      <c r="F51" s="20" t="s">
        <v>39</v>
      </c>
      <c r="G51" s="25">
        <v>1252982.8443</v>
      </c>
      <c r="H51" s="25">
        <v>1148786.1840000001</v>
      </c>
      <c r="I51" s="25">
        <v>1201919.3999999999</v>
      </c>
      <c r="J51" s="25">
        <v>1279363.4946299095</v>
      </c>
      <c r="K51" s="25">
        <v>1288801.2946299098</v>
      </c>
      <c r="L51" s="25">
        <v>1298848.9946299095</v>
      </c>
      <c r="M51" s="25">
        <v>1279363.4946299095</v>
      </c>
      <c r="N51" s="25">
        <v>1288801.2946299098</v>
      </c>
      <c r="O51" s="25">
        <v>1298848.9946299095</v>
      </c>
      <c r="P51" s="4"/>
      <c r="Q51" s="4"/>
      <c r="R51" s="4"/>
    </row>
    <row r="52" spans="1:18" s="7" customFormat="1" ht="31.8" customHeight="1" x14ac:dyDescent="0.3">
      <c r="A52" s="49"/>
      <c r="B52" s="49"/>
      <c r="C52" s="19">
        <v>11002</v>
      </c>
      <c r="D52" s="20" t="s">
        <v>48</v>
      </c>
      <c r="E52" s="20" t="s">
        <v>57</v>
      </c>
      <c r="F52" s="20" t="s">
        <v>39</v>
      </c>
      <c r="G52" s="25">
        <v>104878.844</v>
      </c>
      <c r="H52" s="25">
        <v>105442</v>
      </c>
      <c r="I52" s="25">
        <v>106275.3</v>
      </c>
      <c r="J52" s="25">
        <v>105442</v>
      </c>
      <c r="K52" s="25">
        <v>105442</v>
      </c>
      <c r="L52" s="25">
        <v>105442</v>
      </c>
      <c r="M52" s="25">
        <v>105442</v>
      </c>
      <c r="N52" s="25">
        <v>105442</v>
      </c>
      <c r="O52" s="25">
        <v>105442</v>
      </c>
      <c r="P52" s="25"/>
      <c r="Q52" s="25"/>
      <c r="R52" s="25"/>
    </row>
    <row r="53" spans="1:18" s="7" customFormat="1" ht="45" customHeight="1" x14ac:dyDescent="0.3">
      <c r="A53" s="49"/>
      <c r="B53" s="49"/>
      <c r="C53" s="19">
        <v>11003</v>
      </c>
      <c r="D53" s="20" t="s">
        <v>100</v>
      </c>
      <c r="E53" s="20" t="s">
        <v>98</v>
      </c>
      <c r="F53" s="20" t="s">
        <v>39</v>
      </c>
      <c r="G53" s="25">
        <v>3761701</v>
      </c>
      <c r="H53" s="25">
        <v>5680741.8999999994</v>
      </c>
      <c r="I53" s="25">
        <v>7539762.5999999996</v>
      </c>
      <c r="J53" s="25">
        <v>8408472.4249754809</v>
      </c>
      <c r="K53" s="25">
        <v>7547787.3883354794</v>
      </c>
      <c r="L53" s="25">
        <v>7562830.0115888128</v>
      </c>
      <c r="M53" s="25">
        <v>8408472.4249754809</v>
      </c>
      <c r="N53" s="25">
        <v>7547787.3883354794</v>
      </c>
      <c r="O53" s="25">
        <v>7562830.0115888128</v>
      </c>
      <c r="P53" s="4"/>
      <c r="Q53" s="4"/>
      <c r="R53" s="4"/>
    </row>
    <row r="54" spans="1:18" s="7" customFormat="1" ht="43.2" customHeight="1" x14ac:dyDescent="0.3">
      <c r="A54" s="49"/>
      <c r="B54" s="49"/>
      <c r="C54" s="19">
        <v>11005</v>
      </c>
      <c r="D54" s="20" t="s">
        <v>136</v>
      </c>
      <c r="E54" s="20" t="s">
        <v>137</v>
      </c>
      <c r="F54" s="20" t="s">
        <v>39</v>
      </c>
      <c r="G54" s="25"/>
      <c r="H54" s="25">
        <v>1000000</v>
      </c>
      <c r="I54" s="25"/>
      <c r="J54" s="25"/>
      <c r="K54" s="25"/>
      <c r="L54" s="25"/>
      <c r="M54" s="25"/>
      <c r="N54" s="25"/>
      <c r="O54" s="25"/>
      <c r="P54" s="25"/>
      <c r="Q54" s="25"/>
      <c r="R54" s="25"/>
    </row>
    <row r="55" spans="1:18" s="7" customFormat="1" ht="73.2" customHeight="1" x14ac:dyDescent="0.3">
      <c r="A55" s="49"/>
      <c r="B55" s="49"/>
      <c r="C55" s="19">
        <v>31001</v>
      </c>
      <c r="D55" s="20" t="s">
        <v>49</v>
      </c>
      <c r="E55" s="20" t="s">
        <v>58</v>
      </c>
      <c r="F55" s="20" t="s">
        <v>56</v>
      </c>
      <c r="G55" s="25">
        <v>18228.579600000001</v>
      </c>
      <c r="H55" s="25">
        <v>0</v>
      </c>
      <c r="I55" s="25">
        <v>21450</v>
      </c>
      <c r="J55" s="25">
        <v>20828.579600000001</v>
      </c>
      <c r="K55" s="25">
        <v>20828.579600000001</v>
      </c>
      <c r="L55" s="25">
        <v>20828.579600000001</v>
      </c>
      <c r="M55" s="25">
        <v>20828.579600000001</v>
      </c>
      <c r="N55" s="25">
        <v>20828.579600000001</v>
      </c>
      <c r="O55" s="25">
        <v>20828.579600000001</v>
      </c>
      <c r="P55" s="4"/>
      <c r="Q55" s="4"/>
      <c r="R55" s="4"/>
    </row>
    <row r="56" spans="1:18" s="7" customFormat="1" ht="56.4" customHeight="1" x14ac:dyDescent="0.3">
      <c r="A56" s="32"/>
      <c r="B56" s="4"/>
      <c r="C56" s="19">
        <v>31002</v>
      </c>
      <c r="D56" s="20" t="s">
        <v>99</v>
      </c>
      <c r="E56" s="20" t="s">
        <v>58</v>
      </c>
      <c r="F56" s="20" t="s">
        <v>56</v>
      </c>
      <c r="G56" s="25">
        <v>1269424.8</v>
      </c>
      <c r="H56" s="25">
        <v>0</v>
      </c>
      <c r="I56" s="25">
        <v>277879</v>
      </c>
      <c r="J56" s="25">
        <v>76736</v>
      </c>
      <c r="K56" s="25">
        <v>76736</v>
      </c>
      <c r="L56" s="25">
        <v>76736</v>
      </c>
      <c r="M56" s="25">
        <v>76736</v>
      </c>
      <c r="N56" s="25">
        <v>76736</v>
      </c>
      <c r="O56" s="25">
        <v>76736</v>
      </c>
      <c r="P56" s="4"/>
      <c r="Q56" s="4"/>
      <c r="R56" s="4"/>
    </row>
    <row r="57" spans="1:18" s="7" customFormat="1" ht="46.8" customHeight="1" x14ac:dyDescent="0.3">
      <c r="A57" s="32"/>
      <c r="B57" s="4"/>
      <c r="C57" s="19">
        <v>32003</v>
      </c>
      <c r="D57" s="20" t="s">
        <v>134</v>
      </c>
      <c r="E57" s="20" t="s">
        <v>135</v>
      </c>
      <c r="F57" s="20" t="s">
        <v>56</v>
      </c>
      <c r="G57" s="25">
        <v>0</v>
      </c>
      <c r="H57" s="25">
        <v>341550</v>
      </c>
      <c r="I57" s="25"/>
      <c r="J57" s="25">
        <v>1047200</v>
      </c>
      <c r="K57" s="25"/>
      <c r="L57" s="25"/>
      <c r="M57" s="25">
        <v>1047200</v>
      </c>
      <c r="N57" s="25"/>
      <c r="O57" s="25"/>
      <c r="P57" s="4"/>
      <c r="Q57" s="4"/>
      <c r="R57" s="4"/>
    </row>
    <row r="58" spans="1:18" s="7" customFormat="1" ht="93.6" customHeight="1" x14ac:dyDescent="0.3">
      <c r="A58" s="21"/>
      <c r="B58" s="21">
        <v>1133</v>
      </c>
      <c r="C58" s="50" t="s">
        <v>60</v>
      </c>
      <c r="D58" s="51"/>
      <c r="E58" s="21" t="s">
        <v>61</v>
      </c>
      <c r="F58" s="21" t="s">
        <v>62</v>
      </c>
      <c r="G58" s="28">
        <f>SUM(G59)</f>
        <v>846472</v>
      </c>
      <c r="H58" s="28">
        <f t="shared" ref="H58:O58" si="16">SUM(H59)</f>
        <v>685960.9</v>
      </c>
      <c r="I58" s="28">
        <f t="shared" si="16"/>
        <v>791794.1</v>
      </c>
      <c r="J58" s="28">
        <f t="shared" si="16"/>
        <v>728280.31864499999</v>
      </c>
      <c r="K58" s="28">
        <f t="shared" si="16"/>
        <v>1035365.05116</v>
      </c>
      <c r="L58" s="28">
        <f t="shared" si="16"/>
        <v>713684.23562499951</v>
      </c>
      <c r="M58" s="28">
        <f t="shared" si="16"/>
        <v>728280.31864499999</v>
      </c>
      <c r="N58" s="28">
        <f t="shared" si="16"/>
        <v>1035365.05116</v>
      </c>
      <c r="O58" s="28">
        <f t="shared" si="16"/>
        <v>713684.23562499951</v>
      </c>
      <c r="P58" s="13"/>
      <c r="Q58" s="13"/>
      <c r="R58" s="13"/>
    </row>
    <row r="59" spans="1:18" s="7" customFormat="1" ht="64.2" customHeight="1" x14ac:dyDescent="0.3">
      <c r="A59" s="4"/>
      <c r="B59" s="4"/>
      <c r="C59" s="19">
        <v>12001</v>
      </c>
      <c r="D59" s="20" t="s">
        <v>63</v>
      </c>
      <c r="E59" s="20" t="s">
        <v>64</v>
      </c>
      <c r="F59" s="20" t="s">
        <v>65</v>
      </c>
      <c r="G59" s="25">
        <v>846472</v>
      </c>
      <c r="H59" s="25">
        <v>685960.9</v>
      </c>
      <c r="I59" s="25">
        <v>791794.1</v>
      </c>
      <c r="J59" s="25">
        <v>728280.31864499999</v>
      </c>
      <c r="K59" s="25">
        <v>1035365.05116</v>
      </c>
      <c r="L59" s="25">
        <v>713684.23562499951</v>
      </c>
      <c r="M59" s="25">
        <v>728280.31864499999</v>
      </c>
      <c r="N59" s="25">
        <v>1035365.05116</v>
      </c>
      <c r="O59" s="25">
        <v>713684.23562499951</v>
      </c>
      <c r="P59" s="25"/>
      <c r="Q59" s="4"/>
      <c r="R59" s="4"/>
    </row>
    <row r="60" spans="1:18" s="7" customFormat="1" ht="56.4" customHeight="1" x14ac:dyDescent="0.3">
      <c r="A60" s="21"/>
      <c r="B60" s="21">
        <v>1155</v>
      </c>
      <c r="C60" s="50" t="s">
        <v>66</v>
      </c>
      <c r="D60" s="51"/>
      <c r="E60" s="21" t="s">
        <v>67</v>
      </c>
      <c r="F60" s="21" t="s">
        <v>68</v>
      </c>
      <c r="G60" s="28">
        <f>SUM(G61:G73)</f>
        <v>1639268.42</v>
      </c>
      <c r="H60" s="28">
        <f t="shared" ref="H60:O60" si="17">SUM(H61:H73)</f>
        <v>1112077.7</v>
      </c>
      <c r="I60" s="28">
        <f t="shared" si="17"/>
        <v>1112077.7</v>
      </c>
      <c r="J60" s="28">
        <f>SUM(J61:J72)</f>
        <v>1051854</v>
      </c>
      <c r="K60" s="28">
        <f t="shared" ref="K60:L60" si="18">SUM(K61:K72)</f>
        <v>1013903</v>
      </c>
      <c r="L60" s="28">
        <f t="shared" si="18"/>
        <v>996103</v>
      </c>
      <c r="M60" s="28">
        <f>SUM(M61:M73)</f>
        <v>1079854</v>
      </c>
      <c r="N60" s="28">
        <f t="shared" si="17"/>
        <v>1041903</v>
      </c>
      <c r="O60" s="28">
        <f t="shared" si="17"/>
        <v>1024103</v>
      </c>
      <c r="P60" s="13"/>
      <c r="Q60" s="13"/>
      <c r="R60" s="13"/>
    </row>
    <row r="61" spans="1:18" s="7" customFormat="1" ht="81.599999999999994" customHeight="1" x14ac:dyDescent="0.3">
      <c r="A61" s="48"/>
      <c r="B61" s="4"/>
      <c r="C61" s="19">
        <v>11001</v>
      </c>
      <c r="D61" s="20" t="s">
        <v>69</v>
      </c>
      <c r="E61" s="20" t="s">
        <v>70</v>
      </c>
      <c r="F61" s="20" t="s">
        <v>71</v>
      </c>
      <c r="G61" s="25">
        <v>94434.75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s="7" customFormat="1" ht="93" customHeight="1" x14ac:dyDescent="0.3">
      <c r="A62" s="49"/>
      <c r="B62" s="4"/>
      <c r="C62" s="19">
        <v>11003</v>
      </c>
      <c r="D62" s="20" t="s">
        <v>83</v>
      </c>
      <c r="E62" s="20" t="s">
        <v>91</v>
      </c>
      <c r="F62" s="20" t="s">
        <v>39</v>
      </c>
      <c r="G62" s="25">
        <v>24723.360000000001</v>
      </c>
      <c r="H62" s="25">
        <v>15452.2</v>
      </c>
      <c r="I62" s="25">
        <v>15452.2</v>
      </c>
      <c r="J62" s="25">
        <v>15452.2</v>
      </c>
      <c r="K62" s="25">
        <v>15452.2</v>
      </c>
      <c r="L62" s="25">
        <v>15452.2</v>
      </c>
      <c r="M62" s="25">
        <v>15452.2</v>
      </c>
      <c r="N62" s="25">
        <v>15452.2</v>
      </c>
      <c r="O62" s="25">
        <v>15452.2</v>
      </c>
      <c r="P62" s="25"/>
      <c r="Q62" s="4"/>
      <c r="R62" s="4"/>
    </row>
    <row r="63" spans="1:18" s="7" customFormat="1" ht="48" customHeight="1" x14ac:dyDescent="0.3">
      <c r="A63" s="49"/>
      <c r="B63" s="4"/>
      <c r="C63" s="19">
        <v>11004</v>
      </c>
      <c r="D63" s="20" t="s">
        <v>84</v>
      </c>
      <c r="E63" s="20" t="s">
        <v>92</v>
      </c>
      <c r="F63" s="20" t="s">
        <v>39</v>
      </c>
      <c r="G63" s="25">
        <v>148579.79999999999</v>
      </c>
      <c r="H63" s="25">
        <v>165088.70000000001</v>
      </c>
      <c r="I63" s="25">
        <v>165088.70000000001</v>
      </c>
      <c r="J63" s="25">
        <v>127103.7</v>
      </c>
      <c r="K63" s="25">
        <v>127103.7</v>
      </c>
      <c r="L63" s="25">
        <v>127103.7</v>
      </c>
      <c r="M63" s="25">
        <v>127103.7</v>
      </c>
      <c r="N63" s="25">
        <v>127103.7</v>
      </c>
      <c r="O63" s="25">
        <v>127103.7</v>
      </c>
      <c r="P63" s="4"/>
      <c r="Q63" s="4"/>
      <c r="R63" s="4"/>
    </row>
    <row r="64" spans="1:18" s="7" customFormat="1" ht="48" customHeight="1" x14ac:dyDescent="0.3">
      <c r="A64" s="49"/>
      <c r="B64" s="4"/>
      <c r="C64" s="19">
        <v>11005</v>
      </c>
      <c r="D64" s="20" t="s">
        <v>85</v>
      </c>
      <c r="E64" s="20" t="s">
        <v>72</v>
      </c>
      <c r="F64" s="20" t="s">
        <v>39</v>
      </c>
      <c r="G64" s="25">
        <v>53830.9</v>
      </c>
      <c r="H64" s="25">
        <v>61701</v>
      </c>
      <c r="I64" s="25">
        <v>61701</v>
      </c>
      <c r="J64" s="25">
        <v>61701</v>
      </c>
      <c r="K64" s="25">
        <v>61701</v>
      </c>
      <c r="L64" s="25">
        <v>61701</v>
      </c>
      <c r="M64" s="25">
        <v>61701</v>
      </c>
      <c r="N64" s="25">
        <v>61701</v>
      </c>
      <c r="O64" s="25">
        <v>61701</v>
      </c>
      <c r="P64" s="4"/>
      <c r="Q64" s="4"/>
      <c r="R64" s="4"/>
    </row>
    <row r="65" spans="1:18" s="7" customFormat="1" ht="40.200000000000003" customHeight="1" x14ac:dyDescent="0.3">
      <c r="A65" s="49"/>
      <c r="B65" s="4"/>
      <c r="C65" s="19">
        <v>11006</v>
      </c>
      <c r="D65" s="20" t="s">
        <v>86</v>
      </c>
      <c r="E65" s="20" t="s">
        <v>73</v>
      </c>
      <c r="F65" s="20" t="s">
        <v>39</v>
      </c>
      <c r="G65" s="25">
        <v>115799.7</v>
      </c>
      <c r="H65" s="25">
        <v>115799.7</v>
      </c>
      <c r="I65" s="25">
        <v>115799.7</v>
      </c>
      <c r="J65" s="25">
        <v>115799.7</v>
      </c>
      <c r="K65" s="25">
        <v>115799.7</v>
      </c>
      <c r="L65" s="25">
        <v>115799.7</v>
      </c>
      <c r="M65" s="25">
        <v>115799.7</v>
      </c>
      <c r="N65" s="25">
        <v>115799.7</v>
      </c>
      <c r="O65" s="25">
        <v>115799.7</v>
      </c>
      <c r="P65" s="4"/>
      <c r="Q65" s="4"/>
      <c r="R65" s="4"/>
    </row>
    <row r="66" spans="1:18" s="7" customFormat="1" ht="39.6" customHeight="1" x14ac:dyDescent="0.3">
      <c r="A66" s="49"/>
      <c r="B66" s="4"/>
      <c r="C66" s="19">
        <v>11007</v>
      </c>
      <c r="D66" s="20" t="s">
        <v>87</v>
      </c>
      <c r="E66" s="20" t="s">
        <v>74</v>
      </c>
      <c r="F66" s="20" t="s">
        <v>39</v>
      </c>
      <c r="G66" s="25">
        <v>111787.9</v>
      </c>
      <c r="H66" s="25">
        <v>111787.9</v>
      </c>
      <c r="I66" s="25">
        <v>111787.9</v>
      </c>
      <c r="J66" s="25">
        <v>111787.9</v>
      </c>
      <c r="K66" s="25">
        <v>111787.9</v>
      </c>
      <c r="L66" s="25">
        <v>111787.9</v>
      </c>
      <c r="M66" s="25">
        <v>111787.9</v>
      </c>
      <c r="N66" s="25">
        <v>111787.9</v>
      </c>
      <c r="O66" s="25">
        <v>111787.9</v>
      </c>
      <c r="P66" s="25"/>
      <c r="Q66" s="4"/>
      <c r="R66" s="4"/>
    </row>
    <row r="67" spans="1:18" s="7" customFormat="1" ht="87.6" customHeight="1" x14ac:dyDescent="0.3">
      <c r="A67" s="49"/>
      <c r="B67" s="4"/>
      <c r="C67" s="19">
        <v>11008</v>
      </c>
      <c r="D67" s="20" t="s">
        <v>88</v>
      </c>
      <c r="E67" s="20" t="s">
        <v>75</v>
      </c>
      <c r="F67" s="20" t="s">
        <v>39</v>
      </c>
      <c r="G67" s="25">
        <v>47332</v>
      </c>
      <c r="H67" s="25">
        <v>47812.7</v>
      </c>
      <c r="I67" s="25">
        <v>47812.7</v>
      </c>
      <c r="J67" s="25">
        <v>52594</v>
      </c>
      <c r="K67" s="25">
        <v>52594</v>
      </c>
      <c r="L67" s="25">
        <v>52594</v>
      </c>
      <c r="M67" s="25">
        <v>52594</v>
      </c>
      <c r="N67" s="25">
        <v>52594</v>
      </c>
      <c r="O67" s="25">
        <v>52594</v>
      </c>
      <c r="P67" s="4"/>
      <c r="Q67" s="4"/>
      <c r="R67" s="4"/>
    </row>
    <row r="68" spans="1:18" s="7" customFormat="1" ht="49.2" customHeight="1" x14ac:dyDescent="0.3">
      <c r="A68" s="49"/>
      <c r="B68" s="4"/>
      <c r="C68" s="19">
        <v>11010</v>
      </c>
      <c r="D68" s="20" t="s">
        <v>89</v>
      </c>
      <c r="E68" s="20" t="s">
        <v>93</v>
      </c>
      <c r="F68" s="20" t="s">
        <v>39</v>
      </c>
      <c r="G68" s="25">
        <v>119476.9</v>
      </c>
      <c r="H68" s="25">
        <v>122275.8</v>
      </c>
      <c r="I68" s="25">
        <v>122275.8</v>
      </c>
      <c r="J68" s="25">
        <v>122275.8</v>
      </c>
      <c r="K68" s="25">
        <v>122275.8</v>
      </c>
      <c r="L68" s="25">
        <v>122275.8</v>
      </c>
      <c r="M68" s="25">
        <v>122275.8</v>
      </c>
      <c r="N68" s="25">
        <v>122275.8</v>
      </c>
      <c r="O68" s="25">
        <v>122275.8</v>
      </c>
      <c r="P68" s="4"/>
      <c r="Q68" s="4"/>
      <c r="R68" s="4"/>
    </row>
    <row r="69" spans="1:18" s="7" customFormat="1" ht="120" customHeight="1" x14ac:dyDescent="0.3">
      <c r="A69" s="49"/>
      <c r="B69" s="4"/>
      <c r="C69" s="19">
        <v>11012</v>
      </c>
      <c r="D69" s="20" t="s">
        <v>76</v>
      </c>
      <c r="E69" s="20" t="s">
        <v>94</v>
      </c>
      <c r="F69" s="20" t="s">
        <v>39</v>
      </c>
      <c r="G69" s="25">
        <v>4388.7</v>
      </c>
      <c r="H69" s="25">
        <v>4388.7</v>
      </c>
      <c r="I69" s="25">
        <v>4388.7</v>
      </c>
      <c r="J69" s="25">
        <v>4388.7</v>
      </c>
      <c r="K69" s="25">
        <v>4388.7</v>
      </c>
      <c r="L69" s="25">
        <v>4388.7</v>
      </c>
      <c r="M69" s="25">
        <v>4388.7</v>
      </c>
      <c r="N69" s="25">
        <v>4388.7</v>
      </c>
      <c r="O69" s="25">
        <v>4388.7</v>
      </c>
      <c r="P69" s="4"/>
      <c r="Q69" s="4"/>
      <c r="R69" s="4"/>
    </row>
    <row r="70" spans="1:18" s="7" customFormat="1" ht="52.8" customHeight="1" x14ac:dyDescent="0.3">
      <c r="A70" s="49"/>
      <c r="B70" s="4"/>
      <c r="C70" s="19">
        <v>12004</v>
      </c>
      <c r="D70" s="20" t="s">
        <v>90</v>
      </c>
      <c r="E70" s="20" t="s">
        <v>77</v>
      </c>
      <c r="F70" s="20" t="s">
        <v>65</v>
      </c>
      <c r="G70" s="25">
        <v>495700</v>
      </c>
      <c r="H70" s="25">
        <v>467771</v>
      </c>
      <c r="I70" s="25">
        <v>467771</v>
      </c>
      <c r="J70" s="25">
        <v>440751</v>
      </c>
      <c r="K70" s="25">
        <v>402800</v>
      </c>
      <c r="L70" s="25">
        <v>385000</v>
      </c>
      <c r="M70" s="25">
        <v>440751</v>
      </c>
      <c r="N70" s="25">
        <v>402800</v>
      </c>
      <c r="O70" s="25">
        <v>385000</v>
      </c>
      <c r="P70" s="4"/>
      <c r="Q70" s="4"/>
      <c r="R70" s="4"/>
    </row>
    <row r="71" spans="1:18" s="7" customFormat="1" ht="67.8" customHeight="1" x14ac:dyDescent="0.3">
      <c r="A71" s="49"/>
      <c r="B71" s="4"/>
      <c r="C71" s="19">
        <v>32001</v>
      </c>
      <c r="D71" s="20" t="s">
        <v>78</v>
      </c>
      <c r="E71" s="20" t="s">
        <v>82</v>
      </c>
      <c r="F71" s="20" t="s">
        <v>79</v>
      </c>
      <c r="G71" s="25">
        <v>406414.41000000003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s="7" customFormat="1" ht="47.4" customHeight="1" x14ac:dyDescent="0.3">
      <c r="A72" s="49"/>
      <c r="B72" s="4"/>
      <c r="C72" s="19">
        <v>32002</v>
      </c>
      <c r="D72" s="20" t="s">
        <v>80</v>
      </c>
      <c r="E72" s="20" t="s">
        <v>81</v>
      </c>
      <c r="F72" s="20" t="s">
        <v>55</v>
      </c>
      <c r="G72" s="25">
        <v>16800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s="7" customFormat="1" ht="66.599999999999994" customHeight="1" x14ac:dyDescent="0.3">
      <c r="A73" s="57"/>
      <c r="B73" s="4"/>
      <c r="C73" s="19" t="s">
        <v>116</v>
      </c>
      <c r="D73" s="20" t="s">
        <v>80</v>
      </c>
      <c r="E73" s="20" t="s">
        <v>81</v>
      </c>
      <c r="F73" s="20" t="s">
        <v>55</v>
      </c>
      <c r="G73" s="25"/>
      <c r="H73" s="4"/>
      <c r="I73" s="4"/>
      <c r="J73" s="4"/>
      <c r="K73" s="4"/>
      <c r="L73" s="4"/>
      <c r="M73" s="4">
        <v>28000</v>
      </c>
      <c r="N73" s="4">
        <v>28000</v>
      </c>
      <c r="O73" s="4">
        <v>28000</v>
      </c>
      <c r="P73" s="4"/>
      <c r="Q73" s="4"/>
      <c r="R73" s="4"/>
    </row>
    <row r="74" spans="1:18" s="7" customFormat="1" ht="40.200000000000003" customHeight="1" x14ac:dyDescent="0.3">
      <c r="A74" s="21"/>
      <c r="B74" s="21">
        <v>1173</v>
      </c>
      <c r="C74" s="50" t="s">
        <v>95</v>
      </c>
      <c r="D74" s="51"/>
      <c r="E74" s="21" t="s">
        <v>96</v>
      </c>
      <c r="F74" s="21" t="s">
        <v>97</v>
      </c>
      <c r="G74" s="28">
        <f>SUM(G75:G78)</f>
        <v>1554637.04</v>
      </c>
      <c r="H74" s="28">
        <f t="shared" ref="H74:P74" si="19">SUM(H75:H78)</f>
        <v>1368353.8</v>
      </c>
      <c r="I74" s="28">
        <f t="shared" si="19"/>
        <v>2051144.2</v>
      </c>
      <c r="J74" s="28">
        <f t="shared" si="19"/>
        <v>3819682.2079948066</v>
      </c>
      <c r="K74" s="28">
        <f t="shared" si="19"/>
        <v>3721591.6102254745</v>
      </c>
      <c r="L74" s="28">
        <f t="shared" si="19"/>
        <v>4574966.2374997772</v>
      </c>
      <c r="M74" s="28">
        <f t="shared" si="19"/>
        <v>3819682.2079948066</v>
      </c>
      <c r="N74" s="28">
        <f t="shared" si="19"/>
        <v>3721591.6102254745</v>
      </c>
      <c r="O74" s="28">
        <f t="shared" si="19"/>
        <v>4574966.2374997772</v>
      </c>
      <c r="P74" s="29">
        <f t="shared" si="19"/>
        <v>0</v>
      </c>
      <c r="Q74" s="13"/>
      <c r="R74" s="13"/>
    </row>
    <row r="75" spans="1:18" s="7" customFormat="1" ht="38.4" customHeight="1" x14ac:dyDescent="0.3">
      <c r="A75" s="49"/>
      <c r="B75" s="4"/>
      <c r="C75" s="19">
        <v>11002</v>
      </c>
      <c r="D75" s="20" t="s">
        <v>101</v>
      </c>
      <c r="E75" s="20" t="s">
        <v>105</v>
      </c>
      <c r="F75" s="20" t="s">
        <v>39</v>
      </c>
      <c r="G75" s="25">
        <v>474447.8</v>
      </c>
      <c r="H75" s="25">
        <v>474447.8</v>
      </c>
      <c r="I75" s="25">
        <v>474447.8</v>
      </c>
      <c r="J75" s="25">
        <v>474447.8</v>
      </c>
      <c r="K75" s="25">
        <v>474447.8</v>
      </c>
      <c r="L75" s="25">
        <v>474447.8</v>
      </c>
      <c r="M75" s="25">
        <v>474447.8</v>
      </c>
      <c r="N75" s="25">
        <v>474447.8</v>
      </c>
      <c r="O75" s="25">
        <v>474447.8</v>
      </c>
      <c r="P75" s="4"/>
      <c r="Q75" s="4"/>
      <c r="R75" s="4"/>
    </row>
    <row r="76" spans="1:18" s="7" customFormat="1" ht="76.8" customHeight="1" x14ac:dyDescent="0.3">
      <c r="A76" s="49"/>
      <c r="B76" s="4"/>
      <c r="C76" s="19">
        <v>11003</v>
      </c>
      <c r="D76" s="20" t="s">
        <v>102</v>
      </c>
      <c r="E76" s="20" t="s">
        <v>102</v>
      </c>
      <c r="F76" s="20" t="s">
        <v>39</v>
      </c>
      <c r="G76" s="25">
        <v>0</v>
      </c>
      <c r="H76" s="25">
        <v>3000</v>
      </c>
      <c r="I76" s="25">
        <v>3000</v>
      </c>
      <c r="J76" s="25">
        <v>3000</v>
      </c>
      <c r="K76" s="25">
        <v>3000</v>
      </c>
      <c r="L76" s="25">
        <v>3000</v>
      </c>
      <c r="M76" s="25">
        <v>3000</v>
      </c>
      <c r="N76" s="25">
        <v>3000</v>
      </c>
      <c r="O76" s="25">
        <v>3000</v>
      </c>
      <c r="P76" s="4"/>
      <c r="Q76" s="4"/>
      <c r="R76" s="4"/>
    </row>
    <row r="77" spans="1:18" s="7" customFormat="1" ht="85.2" customHeight="1" x14ac:dyDescent="0.3">
      <c r="A77" s="49"/>
      <c r="B77" s="4"/>
      <c r="C77" s="19">
        <v>11004</v>
      </c>
      <c r="D77" s="20" t="s">
        <v>103</v>
      </c>
      <c r="E77" s="20" t="s">
        <v>106</v>
      </c>
      <c r="F77" s="20" t="s">
        <v>39</v>
      </c>
      <c r="G77" s="25">
        <v>148880</v>
      </c>
      <c r="H77" s="25">
        <v>390906</v>
      </c>
      <c r="I77" s="25">
        <v>521208</v>
      </c>
      <c r="J77" s="25">
        <v>431730</v>
      </c>
      <c r="K77" s="25">
        <v>345384</v>
      </c>
      <c r="L77" s="25">
        <v>302211</v>
      </c>
      <c r="M77" s="25">
        <v>431730</v>
      </c>
      <c r="N77" s="25">
        <v>345384</v>
      </c>
      <c r="O77" s="25">
        <v>302211</v>
      </c>
      <c r="P77" s="4"/>
      <c r="Q77" s="4"/>
      <c r="R77" s="4"/>
    </row>
    <row r="78" spans="1:18" s="7" customFormat="1" ht="94.8" customHeight="1" x14ac:dyDescent="0.3">
      <c r="A78" s="49"/>
      <c r="B78" s="4"/>
      <c r="C78" s="19">
        <v>32001</v>
      </c>
      <c r="D78" s="20" t="s">
        <v>104</v>
      </c>
      <c r="E78" s="20" t="s">
        <v>107</v>
      </c>
      <c r="F78" s="20" t="s">
        <v>108</v>
      </c>
      <c r="G78" s="25">
        <v>931309.24</v>
      </c>
      <c r="H78" s="25">
        <v>500000</v>
      </c>
      <c r="I78" s="25">
        <v>1052488.3999999999</v>
      </c>
      <c r="J78" s="25">
        <v>2910504.4079948068</v>
      </c>
      <c r="K78" s="25">
        <v>2898759.8102254746</v>
      </c>
      <c r="L78" s="25">
        <v>3795307.4374997769</v>
      </c>
      <c r="M78" s="25">
        <v>2910504.4079948068</v>
      </c>
      <c r="N78" s="25">
        <v>2898759.8102254746</v>
      </c>
      <c r="O78" s="25">
        <v>3795307.4374997769</v>
      </c>
      <c r="P78" s="25"/>
      <c r="Q78" s="4"/>
      <c r="R78" s="4"/>
    </row>
    <row r="79" spans="1:18" s="7" customFormat="1" ht="88.2" customHeight="1" x14ac:dyDescent="0.3">
      <c r="A79" s="21"/>
      <c r="B79" s="21">
        <v>1186</v>
      </c>
      <c r="C79" s="50" t="s">
        <v>109</v>
      </c>
      <c r="D79" s="51"/>
      <c r="E79" s="21" t="s">
        <v>110</v>
      </c>
      <c r="F79" s="21" t="s">
        <v>111</v>
      </c>
      <c r="G79" s="28">
        <f>SUM(G80)</f>
        <v>40800.699999999997</v>
      </c>
      <c r="H79" s="28">
        <f t="shared" ref="H79:O79" si="20">SUM(H80)</f>
        <v>40800.699999999997</v>
      </c>
      <c r="I79" s="28">
        <f t="shared" si="20"/>
        <v>40800.699999999997</v>
      </c>
      <c r="J79" s="28">
        <f t="shared" si="20"/>
        <v>40800.699999999997</v>
      </c>
      <c r="K79" s="28">
        <f t="shared" si="20"/>
        <v>40800.699999999997</v>
      </c>
      <c r="L79" s="28">
        <f t="shared" si="20"/>
        <v>40800.699999999997</v>
      </c>
      <c r="M79" s="28">
        <f t="shared" si="20"/>
        <v>40800.699999999997</v>
      </c>
      <c r="N79" s="28">
        <f t="shared" si="20"/>
        <v>40800.699999999997</v>
      </c>
      <c r="O79" s="28">
        <f t="shared" si="20"/>
        <v>40800.699999999997</v>
      </c>
      <c r="P79" s="13"/>
      <c r="Q79" s="13"/>
      <c r="R79" s="13"/>
    </row>
    <row r="80" spans="1:18" s="7" customFormat="1" ht="98.4" customHeight="1" x14ac:dyDescent="0.3">
      <c r="A80" s="4"/>
      <c r="B80" s="4"/>
      <c r="C80" s="19">
        <v>11001</v>
      </c>
      <c r="D80" s="20" t="s">
        <v>112</v>
      </c>
      <c r="E80" s="20" t="s">
        <v>113</v>
      </c>
      <c r="F80" s="20" t="s">
        <v>39</v>
      </c>
      <c r="G80" s="25">
        <v>40800.699999999997</v>
      </c>
      <c r="H80" s="25">
        <v>40800.699999999997</v>
      </c>
      <c r="I80" s="25">
        <v>40800.699999999997</v>
      </c>
      <c r="J80" s="25">
        <v>40800.699999999997</v>
      </c>
      <c r="K80" s="25">
        <v>40800.699999999997</v>
      </c>
      <c r="L80" s="25">
        <v>40800.699999999997</v>
      </c>
      <c r="M80" s="25">
        <v>40800.699999999997</v>
      </c>
      <c r="N80" s="25">
        <v>40800.699999999997</v>
      </c>
      <c r="O80" s="25">
        <v>40800.699999999997</v>
      </c>
      <c r="P80" s="4"/>
      <c r="Q80" s="4"/>
      <c r="R80" s="4"/>
    </row>
    <row r="83" spans="2:7" ht="15" x14ac:dyDescent="0.35">
      <c r="B83" s="11" t="s">
        <v>16</v>
      </c>
      <c r="G83" s="22"/>
    </row>
  </sheetData>
  <mergeCells count="34">
    <mergeCell ref="C79:D79"/>
    <mergeCell ref="C60:D60"/>
    <mergeCell ref="C74:D74"/>
    <mergeCell ref="C50:D50"/>
    <mergeCell ref="C58:D58"/>
    <mergeCell ref="A61:A73"/>
    <mergeCell ref="A75:A78"/>
    <mergeCell ref="A51:A55"/>
    <mergeCell ref="A8:A13"/>
    <mergeCell ref="A16:A49"/>
    <mergeCell ref="P5:R5"/>
    <mergeCell ref="B51:B55"/>
    <mergeCell ref="C14:D14"/>
    <mergeCell ref="C19:C20"/>
    <mergeCell ref="C21:C23"/>
    <mergeCell ref="C24:C26"/>
    <mergeCell ref="C27:C28"/>
    <mergeCell ref="C29:C30"/>
    <mergeCell ref="C33:C35"/>
    <mergeCell ref="C36:C38"/>
    <mergeCell ref="C39:C41"/>
    <mergeCell ref="C18:D18"/>
    <mergeCell ref="C31:C32"/>
    <mergeCell ref="A5:A6"/>
    <mergeCell ref="B8:B13"/>
    <mergeCell ref="C8:C13"/>
    <mergeCell ref="G5:I5"/>
    <mergeCell ref="J5:L5"/>
    <mergeCell ref="N4:O4"/>
    <mergeCell ref="B5:C5"/>
    <mergeCell ref="D5:D6"/>
    <mergeCell ref="E5:E6"/>
    <mergeCell ref="F5:F6"/>
    <mergeCell ref="M5:O5"/>
  </mergeCells>
  <pageMargins left="0.16" right="0.22" top="0.49" bottom="0.22" header="0.3" footer="0.16"/>
  <pageSetup paperSize="9"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MJCC-2027-2029</vt:lpstr>
      <vt:lpstr>'MJCC-2027-2029'!_ftnref17</vt:lpstr>
      <vt:lpstr>'MJCC-2027-2029'!_ftnref4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2026-03-30T07:05:05Z</dcterms:modified>
</cp:coreProperties>
</file>